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So Cal\SoCal 2017\Race Documents\Pace calc\"/>
    </mc:Choice>
  </mc:AlternateContent>
  <bookViews>
    <workbookView xWindow="0" yWindow="0" windowWidth="17892" windowHeight="7968"/>
  </bookViews>
  <sheets>
    <sheet name="Summary" sheetId="2" r:id="rId1"/>
    <sheet name="Sheet1" sheetId="3" r:id="rId2"/>
  </sheets>
  <calcPr calcId="171027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<sst xmlns="http://schemas.openxmlformats.org/spreadsheetml/2006/main" count="68" uniqueCount="54">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</sst>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5" borderId="37" xfId="0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</xf>
    <xf numFmtId="0" fontId="0" fillId="5" borderId="8" xfId="0" applyFill="1" applyBorder="1" applyProtection="1"/>
    <xf numFmtId="41" fontId="0" fillId="0" borderId="14" xfId="0" applyNumberFormat="1" applyFill="1" applyBorder="1" applyAlignment="1" applyProtection="1">
      <alignment horizontal="center"/>
    </xf>
    <xf numFmtId="0" fontId="0" fillId="5" borderId="15" xfId="0" applyFill="1" applyBorder="1" applyProtection="1"/>
    <xf numFmtId="0" fontId="0" fillId="0" borderId="19" xfId="0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</xf>
    <xf numFmtId="0" fontId="0" fillId="5" borderId="20" xfId="0" applyFill="1" applyBorder="1" applyProtection="1"/>
    <xf numFmtId="165" fontId="0" fillId="0" borderId="0" xfId="0" applyNumberFormat="1" applyFill="1" applyBorder="1" applyAlignment="1" applyProtection="1">
      <alignment horizontal="center"/>
    </xf>
    <xf numFmtId="167" fontId="4" fillId="8" borderId="0" xfId="0" applyNumberFormat="1" applyFont="1" applyFill="1" applyBorder="1" applyProtection="1"/>
    <xf numFmtId="1" fontId="4" fillId="8" borderId="0" xfId="0" applyNumberFormat="1" applyFont="1" applyFill="1" applyBorder="1" applyProtection="1"/>
    <xf numFmtId="1" fontId="5" fillId="8" borderId="0" xfId="0" applyNumberFormat="1" applyFont="1" applyFill="1" applyBorder="1" applyProtection="1"/>
    <xf numFmtId="167" fontId="4" fillId="8" borderId="25" xfId="0" applyNumberFormat="1" applyFont="1" applyFill="1" applyBorder="1" applyProtection="1"/>
    <xf numFmtId="1" fontId="4" fillId="8" borderId="25" xfId="0" applyNumberFormat="1" applyFont="1" applyFill="1" applyBorder="1" applyProtection="1"/>
    <xf numFmtId="18" fontId="0" fillId="5" borderId="0" xfId="0" applyNumberFormat="1" applyFill="1" applyProtection="1">
      <protection locked="0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6" fillId="0" borderId="43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topLeftCell="A6" zoomScale="75" zoomScaleNormal="75" workbookViewId="0">
      <selection activeCell="E8" sqref="E8"/>
    </sheetView>
  </sheetViews>
  <sheetFormatPr defaultColWidth="9.21875" defaultRowHeight="14.4" x14ac:dyDescent="0.3"/>
  <cols>
    <col min="1" max="1" width="9.21875" style="21"/>
    <col min="2" max="2" width="4.77734375" style="21" bestFit="1" customWidth="1"/>
    <col min="3" max="3" width="19.21875" style="21" customWidth="1"/>
    <col min="4" max="4" width="19.77734375" style="21" customWidth="1"/>
    <col min="5" max="5" width="20" style="21" customWidth="1"/>
    <col min="6" max="7" width="20.5546875" style="21" customWidth="1"/>
    <col min="8" max="8" width="20.21875" style="21" hidden="1" customWidth="1"/>
    <col min="9" max="9" width="23.21875" style="21" customWidth="1"/>
    <col min="10" max="10" width="10.44140625" style="21" bestFit="1" customWidth="1"/>
    <col min="11" max="11" width="8.44140625" style="21" customWidth="1"/>
    <col min="12" max="12" width="10.21875" style="21" customWidth="1"/>
    <col min="13" max="13" width="16.44140625" style="21" hidden="1" customWidth="1"/>
    <col min="14" max="14" width="14" style="21" bestFit="1" customWidth="1"/>
    <col min="15" max="15" width="11.77734375" style="21" hidden="1" customWidth="1"/>
    <col min="16" max="16" width="16.21875" style="21" hidden="1" customWidth="1"/>
    <col min="17" max="17" width="22.77734375" style="21" hidden="1" customWidth="1"/>
    <col min="18" max="16384" width="9.21875" style="21"/>
  </cols>
  <sheetData>
    <row r="1" spans="2:10" x14ac:dyDescent="0.3">
      <c r="C1" s="21" t="s">
        <v>52</v>
      </c>
    </row>
    <row r="2" spans="2:10" x14ac:dyDescent="0.3">
      <c r="C2" s="21" t="s">
        <v>48</v>
      </c>
    </row>
    <row r="3" spans="2:10" x14ac:dyDescent="0.3">
      <c r="C3" s="21" t="s">
        <v>50</v>
      </c>
    </row>
    <row r="4" spans="2:10" x14ac:dyDescent="0.3">
      <c r="C4" s="21" t="s">
        <v>51</v>
      </c>
    </row>
    <row r="5" spans="2:10" x14ac:dyDescent="0.3">
      <c r="C5" s="21" t="s">
        <v>49</v>
      </c>
    </row>
    <row r="7" spans="2:10" x14ac:dyDescent="0.3">
      <c r="C7" s="21" t="s">
        <v>45</v>
      </c>
      <c r="D7" s="21" t="s">
        <v>46</v>
      </c>
      <c r="E7" s="21" t="s">
        <v>47</v>
      </c>
    </row>
    <row r="8" spans="2:10" ht="15" thickBot="1" x14ac:dyDescent="0.35">
      <c r="C8" s="50">
        <v>42832</v>
      </c>
      <c r="D8" s="50">
        <v>42833</v>
      </c>
      <c r="E8" s="77">
        <v>0.29166666666666669</v>
      </c>
    </row>
    <row r="9" spans="2:10" ht="15" thickBot="1" x14ac:dyDescent="0.35">
      <c r="B9" s="1" t="s">
        <v>0</v>
      </c>
      <c r="C9" s="53" t="s">
        <v>39</v>
      </c>
      <c r="D9" s="17" t="s">
        <v>2</v>
      </c>
      <c r="E9" s="17" t="s">
        <v>43</v>
      </c>
      <c r="F9" s="2" t="s">
        <v>44</v>
      </c>
      <c r="G9" s="3" t="s">
        <v>3</v>
      </c>
      <c r="H9" s="1" t="s">
        <v>4</v>
      </c>
    </row>
    <row r="10" spans="2:10" x14ac:dyDescent="0.3">
      <c r="B10" s="14">
        <v>1</v>
      </c>
      <c r="C10" s="45" t="s">
        <v>5</v>
      </c>
      <c r="D10" s="57" t="s">
        <v>6</v>
      </c>
      <c r="E10" s="44">
        <v>8</v>
      </c>
      <c r="F10" s="22">
        <f>TIME(0,E10,(E10-ROUNDDOWN(E10,0))*60)</f>
        <v>5.5555555555555558E-3</v>
      </c>
      <c r="G10" s="4">
        <f t="shared" ref="G10:G21" si="0">RANK(F10,$F$10:$F$21,1)</f>
        <v>4</v>
      </c>
      <c r="H10" s="58"/>
      <c r="J10" s="23"/>
    </row>
    <row r="11" spans="2:10" x14ac:dyDescent="0.3">
      <c r="B11" s="8">
        <v>2</v>
      </c>
      <c r="C11" s="46" t="s">
        <v>7</v>
      </c>
      <c r="D11" s="57" t="s">
        <v>6</v>
      </c>
      <c r="E11" s="44">
        <v>7</v>
      </c>
      <c r="F11" s="22">
        <f t="shared" ref="F11:F21" si="1">TIME(0,E11,(E11-ROUNDDOWN(E11,0))*60)</f>
        <v>4.8611111111111112E-3</v>
      </c>
      <c r="G11" s="4">
        <f t="shared" si="0"/>
        <v>2</v>
      </c>
      <c r="H11" s="59"/>
    </row>
    <row r="12" spans="2:10" x14ac:dyDescent="0.3">
      <c r="B12" s="8">
        <v>3</v>
      </c>
      <c r="C12" s="46" t="s">
        <v>8</v>
      </c>
      <c r="D12" s="57" t="s">
        <v>6</v>
      </c>
      <c r="E12" s="44">
        <v>6</v>
      </c>
      <c r="F12" s="22">
        <f t="shared" si="1"/>
        <v>4.1666666666666666E-3</v>
      </c>
      <c r="G12" s="4">
        <f t="shared" si="0"/>
        <v>1</v>
      </c>
      <c r="H12" s="59"/>
    </row>
    <row r="13" spans="2:10" x14ac:dyDescent="0.3">
      <c r="B13" s="7">
        <v>4</v>
      </c>
      <c r="C13" s="47" t="s">
        <v>9</v>
      </c>
      <c r="D13" s="57" t="s">
        <v>6</v>
      </c>
      <c r="E13" s="44">
        <v>12</v>
      </c>
      <c r="F13" s="22">
        <f t="shared" si="1"/>
        <v>8.3333333333333332E-3</v>
      </c>
      <c r="G13" s="5">
        <f t="shared" si="0"/>
        <v>12</v>
      </c>
      <c r="H13" s="60"/>
    </row>
    <row r="14" spans="2:10" x14ac:dyDescent="0.3">
      <c r="B14" s="8">
        <v>5</v>
      </c>
      <c r="C14" s="46" t="s">
        <v>10</v>
      </c>
      <c r="D14" s="57" t="s">
        <v>6</v>
      </c>
      <c r="E14" s="44">
        <v>11</v>
      </c>
      <c r="F14" s="22">
        <f t="shared" si="1"/>
        <v>7.6388888888888886E-3</v>
      </c>
      <c r="G14" s="4">
        <f t="shared" si="0"/>
        <v>10</v>
      </c>
      <c r="H14" s="59"/>
    </row>
    <row r="15" spans="2:10" x14ac:dyDescent="0.3">
      <c r="B15" s="8">
        <v>6</v>
      </c>
      <c r="C15" s="46" t="s">
        <v>11</v>
      </c>
      <c r="D15" s="57" t="s">
        <v>6</v>
      </c>
      <c r="E15" s="44">
        <v>11.5</v>
      </c>
      <c r="F15" s="22">
        <f t="shared" si="1"/>
        <v>7.9861111111111122E-3</v>
      </c>
      <c r="G15" s="4">
        <f t="shared" si="0"/>
        <v>11</v>
      </c>
      <c r="H15" s="59"/>
    </row>
    <row r="16" spans="2:10" x14ac:dyDescent="0.3">
      <c r="B16" s="8">
        <v>7</v>
      </c>
      <c r="C16" s="46" t="s">
        <v>12</v>
      </c>
      <c r="D16" s="57" t="s">
        <v>6</v>
      </c>
      <c r="E16" s="44">
        <v>8.6999999999999993</v>
      </c>
      <c r="F16" s="22">
        <f t="shared" si="1"/>
        <v>6.0416666666666665E-3</v>
      </c>
      <c r="G16" s="4">
        <f t="shared" si="0"/>
        <v>6</v>
      </c>
      <c r="H16" s="59"/>
    </row>
    <row r="17" spans="2:17" x14ac:dyDescent="0.3">
      <c r="B17" s="8">
        <v>8</v>
      </c>
      <c r="C17" s="46" t="s">
        <v>13</v>
      </c>
      <c r="D17" s="57" t="s">
        <v>6</v>
      </c>
      <c r="E17" s="44">
        <v>9</v>
      </c>
      <c r="F17" s="22">
        <f t="shared" si="1"/>
        <v>6.2499999999999995E-3</v>
      </c>
      <c r="G17" s="4">
        <f t="shared" si="0"/>
        <v>8</v>
      </c>
      <c r="H17" s="59"/>
    </row>
    <row r="18" spans="2:17" x14ac:dyDescent="0.3">
      <c r="B18" s="8">
        <v>9</v>
      </c>
      <c r="C18" s="46" t="s">
        <v>14</v>
      </c>
      <c r="D18" s="57" t="s">
        <v>6</v>
      </c>
      <c r="E18" s="44">
        <v>8.6999999999999993</v>
      </c>
      <c r="F18" s="22">
        <f t="shared" si="1"/>
        <v>6.0416666666666665E-3</v>
      </c>
      <c r="G18" s="4">
        <f t="shared" si="0"/>
        <v>6</v>
      </c>
      <c r="H18" s="59"/>
    </row>
    <row r="19" spans="2:17" x14ac:dyDescent="0.3">
      <c r="B19" s="8">
        <v>10</v>
      </c>
      <c r="C19" s="46" t="s">
        <v>15</v>
      </c>
      <c r="D19" s="57" t="s">
        <v>6</v>
      </c>
      <c r="E19" s="44">
        <v>9.5</v>
      </c>
      <c r="F19" s="22">
        <f t="shared" si="1"/>
        <v>6.5972222222222222E-3</v>
      </c>
      <c r="G19" s="4">
        <f t="shared" si="0"/>
        <v>9</v>
      </c>
      <c r="H19" s="59"/>
    </row>
    <row r="20" spans="2:17" x14ac:dyDescent="0.3">
      <c r="B20" s="8">
        <v>11</v>
      </c>
      <c r="C20" s="46" t="s">
        <v>16</v>
      </c>
      <c r="D20" s="57" t="s">
        <v>6</v>
      </c>
      <c r="E20" s="44">
        <v>7.5</v>
      </c>
      <c r="F20" s="22">
        <f t="shared" si="1"/>
        <v>5.208333333333333E-3</v>
      </c>
      <c r="G20" s="4">
        <f t="shared" si="0"/>
        <v>3</v>
      </c>
      <c r="H20" s="59"/>
    </row>
    <row r="21" spans="2:17" ht="15" thickBot="1" x14ac:dyDescent="0.35">
      <c r="B21" s="10">
        <v>12</v>
      </c>
      <c r="C21" s="48" t="s">
        <v>17</v>
      </c>
      <c r="D21" s="61" t="s">
        <v>6</v>
      </c>
      <c r="E21" s="44">
        <v>8.3000000000000007</v>
      </c>
      <c r="F21" s="22">
        <f t="shared" si="1"/>
        <v>5.7638888888888887E-3</v>
      </c>
      <c r="G21" s="11">
        <f t="shared" si="0"/>
        <v>5</v>
      </c>
      <c r="H21" s="62"/>
    </row>
    <row r="22" spans="2:17" x14ac:dyDescent="0.3">
      <c r="B22" s="14">
        <v>0</v>
      </c>
      <c r="C22" s="45" t="s">
        <v>40</v>
      </c>
      <c r="D22" s="63" t="s">
        <v>18</v>
      </c>
      <c r="E22" s="64">
        <v>0</v>
      </c>
      <c r="F22" s="18">
        <v>0</v>
      </c>
      <c r="G22" s="19">
        <v>0</v>
      </c>
      <c r="H22" s="65"/>
    </row>
    <row r="23" spans="2:17" x14ac:dyDescent="0.3">
      <c r="B23" s="8">
        <v>0</v>
      </c>
      <c r="C23" s="46" t="s">
        <v>41</v>
      </c>
      <c r="D23" s="57" t="s">
        <v>18</v>
      </c>
      <c r="E23" s="66">
        <v>0</v>
      </c>
      <c r="F23" s="15">
        <v>0</v>
      </c>
      <c r="G23" s="12">
        <v>0</v>
      </c>
      <c r="H23" s="67"/>
    </row>
    <row r="24" spans="2:17" ht="15" thickBot="1" x14ac:dyDescent="0.35">
      <c r="B24" s="9">
        <v>0</v>
      </c>
      <c r="C24" s="49" t="s">
        <v>42</v>
      </c>
      <c r="D24" s="68" t="s">
        <v>18</v>
      </c>
      <c r="E24" s="69">
        <v>0</v>
      </c>
      <c r="F24" s="16">
        <v>0</v>
      </c>
      <c r="G24" s="13">
        <v>0</v>
      </c>
      <c r="H24" s="70"/>
    </row>
    <row r="25" spans="2:17" x14ac:dyDescent="0.3">
      <c r="B25" s="80" t="s">
        <v>37</v>
      </c>
      <c r="C25" s="81"/>
      <c r="D25" s="84">
        <f>C8+E8</f>
        <v>42832.291666666664</v>
      </c>
      <c r="E25" s="85"/>
      <c r="F25" s="51"/>
      <c r="G25" s="6"/>
      <c r="H25" s="24"/>
      <c r="I25" s="25"/>
      <c r="J25" s="24"/>
    </row>
    <row r="26" spans="2:17" ht="16.2" thickBot="1" x14ac:dyDescent="0.35">
      <c r="B26" s="82" t="s">
        <v>28</v>
      </c>
      <c r="C26" s="83"/>
      <c r="D26" s="78">
        <f ca="1">C8+F64</f>
        <v>42833.547639534438</v>
      </c>
      <c r="E26" s="79"/>
      <c r="F26" s="52">
        <f ca="1">+SUM(G29:G64)</f>
        <v>1.2559728677708331</v>
      </c>
      <c r="G26" s="86" t="s">
        <v>53</v>
      </c>
      <c r="H26" s="87"/>
      <c r="I26" s="87"/>
      <c r="J26" s="87"/>
      <c r="K26" s="87"/>
      <c r="L26" s="87"/>
    </row>
    <row r="27" spans="2:17" ht="15" thickBot="1" x14ac:dyDescent="0.35"/>
    <row r="28" spans="2:17" x14ac:dyDescent="0.3">
      <c r="B28" s="26" t="s">
        <v>19</v>
      </c>
      <c r="C28" s="27" t="s">
        <v>38</v>
      </c>
      <c r="D28" s="27" t="s">
        <v>1</v>
      </c>
      <c r="E28" s="27" t="s">
        <v>20</v>
      </c>
      <c r="F28" s="27" t="s">
        <v>36</v>
      </c>
      <c r="G28" s="27" t="s">
        <v>21</v>
      </c>
      <c r="H28" s="27" t="s">
        <v>22</v>
      </c>
      <c r="I28" s="54" t="s">
        <v>23</v>
      </c>
      <c r="J28" s="54" t="s">
        <v>24</v>
      </c>
      <c r="K28" s="54" t="s">
        <v>25</v>
      </c>
      <c r="L28" s="28" t="s">
        <v>26</v>
      </c>
      <c r="M28" s="28" t="s">
        <v>27</v>
      </c>
    </row>
    <row r="29" spans="2:17" x14ac:dyDescent="0.3">
      <c r="B29" s="29">
        <v>1</v>
      </c>
      <c r="C29" s="30">
        <f ca="1">+OFFSET(Summary!B$9,Summary!B29,0)</f>
        <v>1</v>
      </c>
      <c r="D29" s="30" t="str">
        <f ca="1">+OFFSET(Summary!B$9,Summary!C29,1)</f>
        <v>Runner 1</v>
      </c>
      <c r="E29" s="71">
        <f>E8</f>
        <v>0.29166666666666669</v>
      </c>
      <c r="F29" s="31">
        <f ca="1">+E30</f>
        <v>0.30443533055555555</v>
      </c>
      <c r="G29" s="32">
        <f ca="1">+M29*OFFSET(Summary!B$9,Summary!C29,4)</f>
        <v>1.2768663888888887E-2</v>
      </c>
      <c r="H29" s="24"/>
      <c r="I29" s="72">
        <v>2.2999999999999998</v>
      </c>
      <c r="J29" s="73">
        <v>0</v>
      </c>
      <c r="K29" s="73">
        <v>-3.2810000000000006</v>
      </c>
      <c r="L29" s="55">
        <f>+J29+K29</f>
        <v>-3.2810000000000006</v>
      </c>
      <c r="M29" s="33">
        <f>+I29+J29/P30+K29/Q30</f>
        <v>2.2983594999999997</v>
      </c>
      <c r="P29" s="21" t="s">
        <v>33</v>
      </c>
      <c r="Q29" s="21" t="s">
        <v>34</v>
      </c>
    </row>
    <row r="30" spans="2:17" x14ac:dyDescent="0.3">
      <c r="B30" s="29">
        <v>2</v>
      </c>
      <c r="C30" s="30">
        <f ca="1">+OFFSET(Summary!B$9,Summary!B30,0)</f>
        <v>2</v>
      </c>
      <c r="D30" s="30" t="str">
        <f ca="1">+OFFSET(Summary!B$9,Summary!C30,1)</f>
        <v>Runner 2</v>
      </c>
      <c r="E30" s="31">
        <f ca="1">+E29+G29</f>
        <v>0.30443533055555555</v>
      </c>
      <c r="F30" s="31">
        <f t="shared" ref="F30:F63" ca="1" si="2">+E31</f>
        <v>0.32333818402777775</v>
      </c>
      <c r="G30" s="32">
        <f ca="1">+M30*OFFSET(Summary!B$9,Summary!C30,4)</f>
        <v>1.890285347222222E-2</v>
      </c>
      <c r="H30" s="24"/>
      <c r="I30" s="72">
        <v>3.8</v>
      </c>
      <c r="J30" s="73">
        <v>108.273</v>
      </c>
      <c r="K30" s="73">
        <v>-39.372</v>
      </c>
      <c r="L30" s="55">
        <f t="shared" ref="L30:L64" si="3">+J30+K30</f>
        <v>68.900999999999996</v>
      </c>
      <c r="M30" s="33">
        <f t="shared" ref="M30:M64" si="4">+I30+J30/1000+K30/2000</f>
        <v>3.8885869999999998</v>
      </c>
      <c r="P30" s="34">
        <v>1000</v>
      </c>
      <c r="Q30" s="34">
        <v>2000</v>
      </c>
    </row>
    <row r="31" spans="2:17" x14ac:dyDescent="0.3">
      <c r="B31" s="29">
        <v>3</v>
      </c>
      <c r="C31" s="30">
        <f ca="1">+OFFSET(Summary!B$9,Summary!B31,0)</f>
        <v>3</v>
      </c>
      <c r="D31" s="30" t="str">
        <f ca="1">+OFFSET(Summary!B$9,Summary!C31,1)</f>
        <v>Runner 3</v>
      </c>
      <c r="E31" s="31">
        <f ca="1">+E30+G30</f>
        <v>0.32333818402777775</v>
      </c>
      <c r="F31" s="31">
        <f t="shared" ca="1" si="2"/>
        <v>0.35148041944444441</v>
      </c>
      <c r="G31" s="32">
        <f ca="1">+M31*OFFSET(Summary!B$9,Summary!C31,4)</f>
        <v>2.8142235416666668E-2</v>
      </c>
      <c r="H31" s="24"/>
      <c r="I31" s="72">
        <v>6.7</v>
      </c>
      <c r="J31" s="73">
        <v>131.24000000000007</v>
      </c>
      <c r="K31" s="73">
        <v>-154.20700000000005</v>
      </c>
      <c r="L31" s="55">
        <f t="shared" si="3"/>
        <v>-22.966999999999985</v>
      </c>
      <c r="M31" s="33">
        <f t="shared" si="4"/>
        <v>6.7541365000000004</v>
      </c>
      <c r="Q31" s="21" t="s">
        <v>31</v>
      </c>
    </row>
    <row r="32" spans="2:17" x14ac:dyDescent="0.3">
      <c r="B32" s="29">
        <v>4</v>
      </c>
      <c r="C32" s="30">
        <f ca="1">+OFFSET(Summary!B$9,Summary!B32,0)</f>
        <v>4</v>
      </c>
      <c r="D32" s="30" t="str">
        <f ca="1">+OFFSET(Summary!B$9,Summary!C32,1)</f>
        <v>Runner 4</v>
      </c>
      <c r="E32" s="31">
        <f ca="1">+E31+G31</f>
        <v>0.35148041944444441</v>
      </c>
      <c r="F32" s="31">
        <f t="shared" ca="1" si="2"/>
        <v>0.3781607569444444</v>
      </c>
      <c r="G32" s="32">
        <f ca="1">+M32*OFFSET(Summary!B$9,Summary!C32,4)</f>
        <v>2.6680337500000002E-2</v>
      </c>
      <c r="H32" s="24"/>
      <c r="I32" s="72">
        <v>3.2</v>
      </c>
      <c r="J32" s="73">
        <v>22.967000000000002</v>
      </c>
      <c r="K32" s="73">
        <v>-42.652999999999999</v>
      </c>
      <c r="L32" s="55">
        <f t="shared" si="3"/>
        <v>-19.685999999999996</v>
      </c>
      <c r="M32" s="33">
        <f t="shared" si="4"/>
        <v>3.2016405000000003</v>
      </c>
      <c r="P32" s="21" t="s">
        <v>29</v>
      </c>
      <c r="Q32" s="35">
        <v>0</v>
      </c>
    </row>
    <row r="33" spans="2:17" x14ac:dyDescent="0.3">
      <c r="B33" s="29">
        <v>5</v>
      </c>
      <c r="C33" s="30">
        <f ca="1">+OFFSET(Summary!B$9,Summary!B33,0)</f>
        <v>5</v>
      </c>
      <c r="D33" s="30" t="str">
        <f ca="1">+OFFSET(Summary!B$9,Summary!C33,1)</f>
        <v>Runner 5</v>
      </c>
      <c r="E33" s="31">
        <f t="shared" ref="E33:E64" ca="1" si="5">+E32+G32</f>
        <v>0.3781607569444444</v>
      </c>
      <c r="F33" s="31">
        <f t="shared" ca="1" si="2"/>
        <v>0.43142101909722219</v>
      </c>
      <c r="G33" s="32">
        <f ca="1">+M33*OFFSET(Summary!B$9,Summary!C33,4)</f>
        <v>5.3260262152777772E-2</v>
      </c>
      <c r="H33" s="24"/>
      <c r="I33" s="72">
        <v>6.8</v>
      </c>
      <c r="J33" s="73">
        <v>177.17400000000001</v>
      </c>
      <c r="K33" s="73">
        <v>-9.8430000000000177</v>
      </c>
      <c r="L33" s="55">
        <f t="shared" si="3"/>
        <v>167.33099999999999</v>
      </c>
      <c r="M33" s="33">
        <f t="shared" si="4"/>
        <v>6.9722524999999997</v>
      </c>
      <c r="P33" s="21" t="s">
        <v>30</v>
      </c>
      <c r="Q33" s="35">
        <v>-0.05</v>
      </c>
    </row>
    <row r="34" spans="2:17" x14ac:dyDescent="0.3">
      <c r="B34" s="29">
        <v>6</v>
      </c>
      <c r="C34" s="30">
        <f ca="1">+OFFSET(Summary!B$9,Summary!B34,0)</f>
        <v>6</v>
      </c>
      <c r="D34" s="30" t="str">
        <f ca="1">+OFFSET(Summary!B$9,Summary!C34,1)</f>
        <v>Runner 6</v>
      </c>
      <c r="E34" s="31">
        <f t="shared" ca="1" si="5"/>
        <v>0.43142101909722219</v>
      </c>
      <c r="F34" s="31">
        <f t="shared" ca="1" si="2"/>
        <v>0.48329425277777777</v>
      </c>
      <c r="G34" s="32">
        <f ca="1">+M34*OFFSET(Summary!B$9,Summary!C34,4)</f>
        <v>5.1873233680555561E-2</v>
      </c>
      <c r="H34" s="24"/>
      <c r="I34" s="72">
        <v>6</v>
      </c>
      <c r="J34" s="73">
        <v>606.98500000000013</v>
      </c>
      <c r="K34" s="73">
        <v>-223.10800000000006</v>
      </c>
      <c r="L34" s="55">
        <f t="shared" si="3"/>
        <v>383.87700000000007</v>
      </c>
      <c r="M34" s="33">
        <f t="shared" si="4"/>
        <v>6.495431</v>
      </c>
      <c r="P34" s="21" t="s">
        <v>32</v>
      </c>
      <c r="Q34" s="35">
        <v>0.15</v>
      </c>
    </row>
    <row r="35" spans="2:17" x14ac:dyDescent="0.3">
      <c r="B35" s="29">
        <v>7</v>
      </c>
      <c r="C35" s="30">
        <f ca="1">+OFFSET(Summary!B$9,Summary!B35,0)</f>
        <v>7</v>
      </c>
      <c r="D35" s="30" t="str">
        <f ca="1">+OFFSET(Summary!B$9,Summary!C35,1)</f>
        <v>Runner 7</v>
      </c>
      <c r="E35" s="31">
        <f t="shared" ca="1" si="5"/>
        <v>0.48329425277777777</v>
      </c>
      <c r="F35" s="31">
        <f t="shared" ca="1" si="2"/>
        <v>0.55646737298611115</v>
      </c>
      <c r="G35" s="32">
        <f ca="1">+M35*OFFSET(Summary!B$9,Summary!C35,4)</f>
        <v>7.3173120208333331E-2</v>
      </c>
      <c r="H35" s="24"/>
      <c r="I35" s="72">
        <v>12.2</v>
      </c>
      <c r="J35" s="73">
        <v>324.81900000000013</v>
      </c>
      <c r="K35" s="73">
        <v>-826.81199999999944</v>
      </c>
      <c r="L35" s="55">
        <f t="shared" si="3"/>
        <v>-501.99299999999931</v>
      </c>
      <c r="M35" s="33">
        <f t="shared" si="4"/>
        <v>12.111412999999999</v>
      </c>
    </row>
    <row r="36" spans="2:17" x14ac:dyDescent="0.3">
      <c r="B36" s="29">
        <v>8</v>
      </c>
      <c r="C36" s="30">
        <f ca="1">+OFFSET(Summary!B$9,Summary!B36,0)</f>
        <v>8</v>
      </c>
      <c r="D36" s="30" t="str">
        <f ca="1">+OFFSET(Summary!B$9,Summary!C36,1)</f>
        <v>Runner 8</v>
      </c>
      <c r="E36" s="31">
        <f t="shared" ca="1" si="5"/>
        <v>0.55646737298611115</v>
      </c>
      <c r="F36" s="31">
        <f t="shared" ca="1" si="2"/>
        <v>0.61771913548611113</v>
      </c>
      <c r="G36" s="32">
        <f ca="1">+M36*OFFSET(Summary!B$9,Summary!C36,4)</f>
        <v>6.1251762500000001E-2</v>
      </c>
      <c r="H36" s="24"/>
      <c r="I36" s="72">
        <v>9.4</v>
      </c>
      <c r="J36" s="73">
        <v>495.43099999999987</v>
      </c>
      <c r="K36" s="73">
        <v>-190.29799999999983</v>
      </c>
      <c r="L36" s="55">
        <f t="shared" si="3"/>
        <v>305.13300000000004</v>
      </c>
      <c r="M36" s="33">
        <f t="shared" si="4"/>
        <v>9.800282000000001</v>
      </c>
    </row>
    <row r="37" spans="2:17" x14ac:dyDescent="0.3">
      <c r="B37" s="29">
        <v>9</v>
      </c>
      <c r="C37" s="30">
        <f ca="1">+OFFSET(Summary!B$9,Summary!B37,0)</f>
        <v>9</v>
      </c>
      <c r="D37" s="30" t="str">
        <f ca="1">+OFFSET(Summary!B$9,Summary!C37,1)</f>
        <v>Runner 9</v>
      </c>
      <c r="E37" s="31">
        <f t="shared" ca="1" si="5"/>
        <v>0.61771913548611113</v>
      </c>
      <c r="F37" s="31">
        <f t="shared" ca="1" si="2"/>
        <v>0.63634918861111112</v>
      </c>
      <c r="G37" s="32">
        <f ca="1">+M37*OFFSET(Summary!B$9,Summary!C37,4)</f>
        <v>1.8630053125000001E-2</v>
      </c>
      <c r="H37" s="24"/>
      <c r="I37" s="72">
        <v>3.1</v>
      </c>
      <c r="J37" s="73">
        <v>127.95899999999995</v>
      </c>
      <c r="K37" s="73">
        <v>-288.72799999999995</v>
      </c>
      <c r="L37" s="55">
        <f t="shared" si="3"/>
        <v>-160.76900000000001</v>
      </c>
      <c r="M37" s="33">
        <f t="shared" si="4"/>
        <v>3.0835950000000003</v>
      </c>
      <c r="P37" s="21" t="s">
        <v>35</v>
      </c>
      <c r="Q37" s="36">
        <v>41383.770833333336</v>
      </c>
    </row>
    <row r="38" spans="2:17" x14ac:dyDescent="0.3">
      <c r="B38" s="29">
        <v>10</v>
      </c>
      <c r="C38" s="30">
        <f ca="1">+OFFSET(Summary!B$9,Summary!B38,0)</f>
        <v>10</v>
      </c>
      <c r="D38" s="30" t="str">
        <f ca="1">+OFFSET(Summary!B$9,Summary!C38,1)</f>
        <v>Runner 10</v>
      </c>
      <c r="E38" s="31">
        <f t="shared" ca="1" si="5"/>
        <v>0.63634918861111112</v>
      </c>
      <c r="F38" s="31">
        <f t="shared" ca="1" si="2"/>
        <v>0.65313445822916671</v>
      </c>
      <c r="G38" s="32">
        <f ca="1">+M38*OFFSET(Summary!B$9,Summary!C38,4)</f>
        <v>1.6785269618055557E-2</v>
      </c>
      <c r="H38" s="24"/>
      <c r="I38" s="72">
        <v>2.5</v>
      </c>
      <c r="J38" s="73">
        <v>118.11599999999996</v>
      </c>
      <c r="K38" s="73">
        <v>-147.64499999999995</v>
      </c>
      <c r="L38" s="55">
        <f t="shared" si="3"/>
        <v>-29.528999999999996</v>
      </c>
      <c r="M38" s="33">
        <f t="shared" si="4"/>
        <v>2.5442935000000002</v>
      </c>
      <c r="P38" s="21" t="s">
        <v>35</v>
      </c>
      <c r="Q38" s="36">
        <v>41384.270833333336</v>
      </c>
    </row>
    <row r="39" spans="2:17" x14ac:dyDescent="0.3">
      <c r="B39" s="29">
        <v>11</v>
      </c>
      <c r="C39" s="30">
        <f ca="1">+OFFSET(Summary!B$9,Summary!B39,0)</f>
        <v>11</v>
      </c>
      <c r="D39" s="30" t="str">
        <f ca="1">+OFFSET(Summary!B$9,Summary!C39,1)</f>
        <v>Runner 11</v>
      </c>
      <c r="E39" s="31">
        <f t="shared" ca="1" si="5"/>
        <v>0.65313445822916671</v>
      </c>
      <c r="F39" s="31">
        <f t="shared" ca="1" si="2"/>
        <v>0.69273671604166676</v>
      </c>
      <c r="G39" s="32">
        <f ca="1">+M39*OFFSET(Summary!B$9,Summary!C39,4)</f>
        <v>3.96022578125E-2</v>
      </c>
      <c r="H39" s="24"/>
      <c r="I39" s="72">
        <v>7.1</v>
      </c>
      <c r="J39" s="73">
        <v>918.68000000000006</v>
      </c>
      <c r="K39" s="73">
        <v>-830.09300000000007</v>
      </c>
      <c r="L39" s="55">
        <f t="shared" si="3"/>
        <v>88.586999999999989</v>
      </c>
      <c r="M39" s="33">
        <f t="shared" si="4"/>
        <v>7.6036334999999999</v>
      </c>
    </row>
    <row r="40" spans="2:17" x14ac:dyDescent="0.3">
      <c r="B40" s="29">
        <v>12</v>
      </c>
      <c r="C40" s="30">
        <f ca="1">+OFFSET(Summary!B$9,Summary!B40,0)</f>
        <v>12</v>
      </c>
      <c r="D40" s="30" t="str">
        <f ca="1">+OFFSET(Summary!B$9,Summary!C40,1)</f>
        <v>Runner 12</v>
      </c>
      <c r="E40" s="31">
        <f t="shared" ca="1" si="5"/>
        <v>0.69273671604166676</v>
      </c>
      <c r="F40" s="31">
        <f t="shared" ca="1" si="2"/>
        <v>0.72097031593750005</v>
      </c>
      <c r="G40" s="32">
        <f ca="1">+M40*OFFSET(Summary!B$9,Summary!C40,4)</f>
        <v>2.8233599895833333E-2</v>
      </c>
      <c r="H40" s="24"/>
      <c r="I40" s="72">
        <v>4.9000000000000004</v>
      </c>
      <c r="J40" s="73">
        <v>285.447</v>
      </c>
      <c r="K40" s="73">
        <v>-574.17499999999984</v>
      </c>
      <c r="L40" s="55">
        <f t="shared" si="3"/>
        <v>-288.72799999999984</v>
      </c>
      <c r="M40" s="33">
        <f t="shared" si="4"/>
        <v>4.8983594999999998</v>
      </c>
    </row>
    <row r="41" spans="2:17" x14ac:dyDescent="0.3">
      <c r="B41" s="29">
        <v>13</v>
      </c>
      <c r="C41" s="30">
        <f ca="1">+OFFSET(Summary!B$9,Summary!B41-12,0)</f>
        <v>1</v>
      </c>
      <c r="D41" s="30" t="str">
        <f ca="1">+OFFSET(Summary!B$9,Summary!C41,1)</f>
        <v>Runner 1</v>
      </c>
      <c r="E41" s="31">
        <f t="shared" ca="1" si="5"/>
        <v>0.72097031593750005</v>
      </c>
      <c r="F41" s="31">
        <f t="shared" ca="1" si="2"/>
        <v>0.74239312204861119</v>
      </c>
      <c r="G41" s="32">
        <f ca="1">+M41*OFFSET(Summary!B$9,Summary!C41,4)*(1+$Q$33)</f>
        <v>2.1422806111111112E-2</v>
      </c>
      <c r="H41" s="24"/>
      <c r="I41" s="72">
        <v>4</v>
      </c>
      <c r="J41" s="73">
        <v>85.30600000000004</v>
      </c>
      <c r="K41" s="73">
        <v>-52.495999999999995</v>
      </c>
      <c r="L41" s="55">
        <f t="shared" si="3"/>
        <v>32.810000000000045</v>
      </c>
      <c r="M41" s="33">
        <f t="shared" si="4"/>
        <v>4.0590580000000003</v>
      </c>
    </row>
    <row r="42" spans="2:17" x14ac:dyDescent="0.3">
      <c r="B42" s="29">
        <v>14</v>
      </c>
      <c r="C42" s="30">
        <f ca="1">+OFFSET(Summary!B$9,Summary!B42-12,0)</f>
        <v>2</v>
      </c>
      <c r="D42" s="30" t="str">
        <f ca="1">+OFFSET(Summary!B$9,Summary!C42,1)</f>
        <v>Runner 2</v>
      </c>
      <c r="E42" s="31">
        <f t="shared" ca="1" si="5"/>
        <v>0.74239312204861119</v>
      </c>
      <c r="F42" s="31">
        <f t="shared" ca="1" si="2"/>
        <v>0.76061566447916673</v>
      </c>
      <c r="G42" s="32">
        <f ca="1">+M42*OFFSET(Summary!B$9,Summary!C42,4)*(1+$Q$33)</f>
        <v>1.8222542430555554E-2</v>
      </c>
      <c r="H42" s="24"/>
      <c r="I42" s="72">
        <v>3.9</v>
      </c>
      <c r="J42" s="73">
        <v>45.933999999999997</v>
      </c>
      <c r="K42" s="73">
        <v>0</v>
      </c>
      <c r="L42" s="55">
        <f t="shared" si="3"/>
        <v>45.933999999999997</v>
      </c>
      <c r="M42" s="33">
        <f t="shared" si="4"/>
        <v>3.9459339999999998</v>
      </c>
    </row>
    <row r="43" spans="2:17" x14ac:dyDescent="0.3">
      <c r="B43" s="29">
        <v>15</v>
      </c>
      <c r="C43" s="30">
        <f ca="1">+OFFSET(Summary!B$9,Summary!B43-12,0)</f>
        <v>3</v>
      </c>
      <c r="D43" s="30" t="str">
        <f ca="1">+OFFSET(Summary!B$9,Summary!C43,1)</f>
        <v>Runner 3</v>
      </c>
      <c r="E43" s="31">
        <f t="shared" ca="1" si="5"/>
        <v>0.76061566447916673</v>
      </c>
      <c r="F43" s="31">
        <f t="shared" ca="1" si="2"/>
        <v>0.77585919229166678</v>
      </c>
      <c r="G43" s="32">
        <f ca="1">+M43*OFFSET(Summary!B$9,Summary!C43,4)*(1+$Q$33)</f>
        <v>1.5243527812500003E-2</v>
      </c>
      <c r="H43" s="24"/>
      <c r="I43" s="72">
        <v>3.6</v>
      </c>
      <c r="J43" s="73">
        <v>347.78600000000006</v>
      </c>
      <c r="K43" s="73">
        <v>-193.57900000000001</v>
      </c>
      <c r="L43" s="55">
        <f t="shared" si="3"/>
        <v>154.20700000000005</v>
      </c>
      <c r="M43" s="33">
        <f t="shared" si="4"/>
        <v>3.8509965000000004</v>
      </c>
    </row>
    <row r="44" spans="2:17" x14ac:dyDescent="0.3">
      <c r="B44" s="29">
        <v>16</v>
      </c>
      <c r="C44" s="30">
        <f ca="1">+OFFSET(Summary!B$9,Summary!B44-12,0)</f>
        <v>4</v>
      </c>
      <c r="D44" s="30" t="str">
        <f ca="1">+OFFSET(Summary!B$9,Summary!C44,1)</f>
        <v>Runner 4</v>
      </c>
      <c r="E44" s="31">
        <f t="shared" ca="1" si="5"/>
        <v>0.77585919229166678</v>
      </c>
      <c r="F44" s="31">
        <f t="shared" ca="1" si="2"/>
        <v>0.80911086666666676</v>
      </c>
      <c r="G44" s="32">
        <f ca="1">+M44*OFFSET(Summary!B$9,Summary!C44,4)*(1+$Q$33)</f>
        <v>3.3251674374999998E-2</v>
      </c>
      <c r="H44" s="24"/>
      <c r="I44" s="72">
        <v>3.9</v>
      </c>
      <c r="J44" s="73">
        <v>465.90200000000004</v>
      </c>
      <c r="K44" s="73">
        <v>-331.38100000000003</v>
      </c>
      <c r="L44" s="55">
        <f t="shared" si="3"/>
        <v>134.52100000000002</v>
      </c>
      <c r="M44" s="33">
        <f t="shared" si="4"/>
        <v>4.2002115</v>
      </c>
    </row>
    <row r="45" spans="2:17" x14ac:dyDescent="0.3">
      <c r="B45" s="29">
        <v>17</v>
      </c>
      <c r="C45" s="30">
        <f ca="1">+OFFSET(Summary!B$9,Summary!B45-12,0)</f>
        <v>5</v>
      </c>
      <c r="D45" s="30" t="str">
        <f ca="1">+OFFSET(Summary!B$9,Summary!C45,1)</f>
        <v>Runner 5</v>
      </c>
      <c r="E45" s="31">
        <f t="shared" ca="1" si="5"/>
        <v>0.80911086666666676</v>
      </c>
      <c r="F45" s="31">
        <f t="shared" ca="1" si="2"/>
        <v>0.83587873760416675</v>
      </c>
      <c r="G45" s="32">
        <f ca="1">+M45*OFFSET(Summary!B$9,Summary!C45,4)*(1+$Q$33)</f>
        <v>2.6767870937499997E-2</v>
      </c>
      <c r="H45" s="24"/>
      <c r="I45" s="72">
        <v>3.6</v>
      </c>
      <c r="J45" s="73">
        <v>196.86000000000013</v>
      </c>
      <c r="K45" s="73">
        <v>-216.54600000000011</v>
      </c>
      <c r="L45" s="55">
        <f t="shared" si="3"/>
        <v>-19.685999999999979</v>
      </c>
      <c r="M45" s="33">
        <f t="shared" si="4"/>
        <v>3.6885870000000001</v>
      </c>
    </row>
    <row r="46" spans="2:17" x14ac:dyDescent="0.3">
      <c r="B46" s="29">
        <v>18</v>
      </c>
      <c r="C46" s="30">
        <f ca="1">+OFFSET(Summary!B$9,Summary!B46-12,0)</f>
        <v>6</v>
      </c>
      <c r="D46" s="30" t="str">
        <f ca="1">+OFFSET(Summary!B$9,Summary!C46,1)</f>
        <v>Runner 6</v>
      </c>
      <c r="E46" s="31">
        <f t="shared" ca="1" si="5"/>
        <v>0.83587873760416675</v>
      </c>
      <c r="F46" s="31">
        <f t="shared" ca="1" si="2"/>
        <v>0.87023201697048624</v>
      </c>
      <c r="G46" s="32">
        <f ca="1">+M46*OFFSET(Summary!B$9,Summary!C46,4)*(1+$Q$33)</f>
        <v>3.4353279366319447E-2</v>
      </c>
      <c r="H46" s="24"/>
      <c r="I46" s="72">
        <v>4.3</v>
      </c>
      <c r="J46" s="73">
        <v>452.77799999999996</v>
      </c>
      <c r="K46" s="73">
        <v>-449.49700000000001</v>
      </c>
      <c r="L46" s="55">
        <f t="shared" si="3"/>
        <v>3.2809999999999491</v>
      </c>
      <c r="M46" s="33">
        <f t="shared" si="4"/>
        <v>4.5280295000000006</v>
      </c>
    </row>
    <row r="47" spans="2:17" x14ac:dyDescent="0.3">
      <c r="B47" s="29">
        <v>19</v>
      </c>
      <c r="C47" s="30">
        <f ca="1">+OFFSET(Summary!B$9,Summary!B47-12,0)</f>
        <v>7</v>
      </c>
      <c r="D47" s="30" t="str">
        <f ca="1">+OFFSET(Summary!B$9,Summary!C47,1)</f>
        <v>Runner 7</v>
      </c>
      <c r="E47" s="31">
        <f t="shared" ca="1" si="5"/>
        <v>0.87023201697048624</v>
      </c>
      <c r="F47" s="31">
        <f t="shared" ca="1" si="2"/>
        <v>0.89139395829340295</v>
      </c>
      <c r="G47" s="32">
        <f ca="1">+M47*OFFSET(Summary!B$9,Summary!C47,4)*(1+$Q$33)</f>
        <v>2.1161941322916666E-2</v>
      </c>
      <c r="H47" s="24"/>
      <c r="I47" s="72">
        <v>3.5</v>
      </c>
      <c r="J47" s="73">
        <v>337.94300000000004</v>
      </c>
      <c r="K47" s="73">
        <v>-301.85200000000003</v>
      </c>
      <c r="L47" s="55">
        <f t="shared" si="3"/>
        <v>36.091000000000008</v>
      </c>
      <c r="M47" s="33">
        <f t="shared" si="4"/>
        <v>3.687017</v>
      </c>
    </row>
    <row r="48" spans="2:17" x14ac:dyDescent="0.3">
      <c r="B48" s="29">
        <v>20</v>
      </c>
      <c r="C48" s="30">
        <f ca="1">+OFFSET(Summary!B$9,Summary!B48-12,0)</f>
        <v>8</v>
      </c>
      <c r="D48" s="30" t="str">
        <f ca="1">+OFFSET(Summary!B$9,Summary!C48,1)</f>
        <v>Runner 8</v>
      </c>
      <c r="E48" s="31">
        <f t="shared" ca="1" si="5"/>
        <v>0.89139395829340295</v>
      </c>
      <c r="F48" s="31">
        <f t="shared" ca="1" si="2"/>
        <v>0.9135778357934029</v>
      </c>
      <c r="G48" s="32">
        <f ca="1">+M48*OFFSET(Summary!B$9,Summary!C48,4)*(1+$Q$33)</f>
        <v>2.2183877499999994E-2</v>
      </c>
      <c r="H48" s="24"/>
      <c r="I48" s="72">
        <v>3.5</v>
      </c>
      <c r="J48" s="73">
        <v>475.745</v>
      </c>
      <c r="K48" s="73">
        <v>-479.02600000000001</v>
      </c>
      <c r="L48" s="55">
        <f t="shared" si="3"/>
        <v>-3.2810000000000059</v>
      </c>
      <c r="M48" s="33">
        <f t="shared" si="4"/>
        <v>3.7362319999999998</v>
      </c>
    </row>
    <row r="49" spans="2:13" x14ac:dyDescent="0.3">
      <c r="B49" s="29">
        <v>21</v>
      </c>
      <c r="C49" s="30">
        <f ca="1">+OFFSET(Summary!B$9,Summary!B49-12,0)</f>
        <v>9</v>
      </c>
      <c r="D49" s="30" t="str">
        <f ca="1">+OFFSET(Summary!B$9,Summary!C49,1)</f>
        <v>Runner 9</v>
      </c>
      <c r="E49" s="31">
        <f t="shared" ca="1" si="5"/>
        <v>0.9135778357934029</v>
      </c>
      <c r="F49" s="31">
        <f t="shared" ca="1" si="2"/>
        <v>0.9464457319392362</v>
      </c>
      <c r="G49" s="32">
        <f ca="1">+M49*OFFSET(Summary!B$9,Summary!C49,4)*(1+$Q$33)</f>
        <v>3.2867896145833332E-2</v>
      </c>
      <c r="H49" s="24"/>
      <c r="I49" s="72">
        <v>5.3</v>
      </c>
      <c r="J49" s="73">
        <v>695.57199999999989</v>
      </c>
      <c r="K49" s="73">
        <v>-538.08399999999983</v>
      </c>
      <c r="L49" s="55">
        <f t="shared" si="3"/>
        <v>157.48800000000006</v>
      </c>
      <c r="M49" s="33">
        <f t="shared" si="4"/>
        <v>5.7265299999999995</v>
      </c>
    </row>
    <row r="50" spans="2:13" x14ac:dyDescent="0.3">
      <c r="B50" s="29">
        <v>22</v>
      </c>
      <c r="C50" s="30">
        <f ca="1">+OFFSET(Summary!B$9,Summary!B50-12,0)</f>
        <v>10</v>
      </c>
      <c r="D50" s="30" t="str">
        <f ca="1">+OFFSET(Summary!B$9,Summary!C50,1)</f>
        <v>Runner 10</v>
      </c>
      <c r="E50" s="31">
        <f t="shared" ca="1" si="5"/>
        <v>0.9464457319392362</v>
      </c>
      <c r="F50" s="31">
        <f t="shared" ca="1" si="2"/>
        <v>0.97627290882291673</v>
      </c>
      <c r="G50" s="32">
        <f ca="1">+M50*OFFSET(Summary!B$9,Summary!C50,4)*(1+$Q$33)</f>
        <v>2.9827176883680553E-2</v>
      </c>
      <c r="H50" s="24"/>
      <c r="I50" s="72">
        <v>4.5999999999999996</v>
      </c>
      <c r="J50" s="73">
        <v>223.10800000000006</v>
      </c>
      <c r="K50" s="73">
        <v>-127.95900000000006</v>
      </c>
      <c r="L50" s="55">
        <f t="shared" si="3"/>
        <v>95.149000000000001</v>
      </c>
      <c r="M50" s="33">
        <f t="shared" si="4"/>
        <v>4.7591284999999992</v>
      </c>
    </row>
    <row r="51" spans="2:13" x14ac:dyDescent="0.3">
      <c r="B51" s="29">
        <v>23</v>
      </c>
      <c r="C51" s="30">
        <f ca="1">+OFFSET(Summary!B$9,Summary!B51-12,0)</f>
        <v>11</v>
      </c>
      <c r="D51" s="30" t="str">
        <f ca="1">+OFFSET(Summary!B$9,Summary!C51,1)</f>
        <v>Runner 11</v>
      </c>
      <c r="E51" s="31">
        <f t="shared" ca="1" si="5"/>
        <v>0.97627290882291673</v>
      </c>
      <c r="F51" s="31">
        <f t="shared" ca="1" si="2"/>
        <v>1.0059039382500001</v>
      </c>
      <c r="G51" s="32">
        <f ca="1">+M51*OFFSET(Summary!B$9,Summary!C51,4)*(1+$Q$33)</f>
        <v>2.9631029427083337E-2</v>
      </c>
      <c r="H51" s="24"/>
      <c r="I51" s="72">
        <v>5.9</v>
      </c>
      <c r="J51" s="73">
        <v>275.60400000000021</v>
      </c>
      <c r="K51" s="73">
        <v>-374.03400000000028</v>
      </c>
      <c r="L51" s="55">
        <f t="shared" si="3"/>
        <v>-98.430000000000064</v>
      </c>
      <c r="M51" s="33">
        <f t="shared" si="4"/>
        <v>5.9885870000000008</v>
      </c>
    </row>
    <row r="52" spans="2:13" x14ac:dyDescent="0.3">
      <c r="B52" s="29">
        <v>24</v>
      </c>
      <c r="C52" s="30">
        <f ca="1">+OFFSET(Summary!B$9,Summary!B52-12,0)</f>
        <v>12</v>
      </c>
      <c r="D52" s="30" t="str">
        <f ca="1">+OFFSET(Summary!B$9,Summary!C52,1)</f>
        <v>Runner 12</v>
      </c>
      <c r="E52" s="31">
        <f t="shared" ca="1" si="5"/>
        <v>1.0059039382500001</v>
      </c>
      <c r="F52" s="31">
        <f t="shared" ca="1" si="2"/>
        <v>1.0307777320086806</v>
      </c>
      <c r="G52" s="32">
        <f ca="1">+M52*OFFSET(Summary!B$9,Summary!C52,4)*(1+$Q$33)</f>
        <v>2.4873793758680551E-2</v>
      </c>
      <c r="H52" s="24"/>
      <c r="I52" s="72">
        <v>4.5999999999999996</v>
      </c>
      <c r="J52" s="73">
        <v>295.28999999999996</v>
      </c>
      <c r="K52" s="73">
        <v>-705.41499999999996</v>
      </c>
      <c r="L52" s="55">
        <f t="shared" si="3"/>
        <v>-410.125</v>
      </c>
      <c r="M52" s="33">
        <f t="shared" si="4"/>
        <v>4.5425824999999991</v>
      </c>
    </row>
    <row r="53" spans="2:13" x14ac:dyDescent="0.3">
      <c r="B53" s="29">
        <v>25</v>
      </c>
      <c r="C53" s="30">
        <f ca="1">+OFFSET(Summary!B$9,Summary!B53-24,0)</f>
        <v>1</v>
      </c>
      <c r="D53" s="30" t="str">
        <f ca="1">+OFFSET(Summary!B$9,Summary!C53,1)</f>
        <v>Runner 1</v>
      </c>
      <c r="E53" s="31">
        <f t="shared" ca="1" si="5"/>
        <v>1.0307777320086806</v>
      </c>
      <c r="F53" s="31">
        <f t="shared" ca="1" si="2"/>
        <v>1.0827382522864584</v>
      </c>
      <c r="G53" s="32">
        <f ca="1">+M53*OFFSET(Summary!B$9,Summary!C53,4)*(1+$Q$34)</f>
        <v>5.1960520277777783E-2</v>
      </c>
      <c r="H53" s="24"/>
      <c r="I53" s="72">
        <v>7.9</v>
      </c>
      <c r="J53" s="73">
        <v>574.17499999999995</v>
      </c>
      <c r="K53" s="73">
        <v>-682.44799999999987</v>
      </c>
      <c r="L53" s="55">
        <f t="shared" si="3"/>
        <v>-108.27299999999991</v>
      </c>
      <c r="M53" s="33">
        <f t="shared" si="4"/>
        <v>8.1329510000000003</v>
      </c>
    </row>
    <row r="54" spans="2:13" x14ac:dyDescent="0.3">
      <c r="B54" s="29">
        <v>26</v>
      </c>
      <c r="C54" s="30">
        <f ca="1">+OFFSET(Summary!B$9,Summary!B54-24,0)</f>
        <v>2</v>
      </c>
      <c r="D54" s="30" t="str">
        <f ca="1">+OFFSET(Summary!B$9,Summary!C54,1)</f>
        <v>Runner 2</v>
      </c>
      <c r="E54" s="31">
        <f t="shared" ca="1" si="5"/>
        <v>1.0827382522864584</v>
      </c>
      <c r="F54" s="31">
        <f t="shared" ca="1" si="2"/>
        <v>1.0994826100642361</v>
      </c>
      <c r="G54" s="32">
        <f ca="1">+M54*OFFSET(Summary!B$9,Summary!C54,4)*(1+$Q$34)</f>
        <v>1.6744357777777778E-2</v>
      </c>
      <c r="H54" s="24"/>
      <c r="I54" s="72">
        <v>2.9427680000000001</v>
      </c>
      <c r="J54" s="73">
        <v>98.43</v>
      </c>
      <c r="K54" s="73">
        <v>-91.867999999999995</v>
      </c>
      <c r="L54" s="55">
        <f t="shared" si="3"/>
        <v>6.5620000000000118</v>
      </c>
      <c r="M54" s="33">
        <f t="shared" si="4"/>
        <v>2.9952640000000001</v>
      </c>
    </row>
    <row r="55" spans="2:13" x14ac:dyDescent="0.3">
      <c r="B55" s="29">
        <v>27</v>
      </c>
      <c r="C55" s="30">
        <f ca="1">+OFFSET(Summary!B$9,Summary!B55-24,0)</f>
        <v>3</v>
      </c>
      <c r="D55" s="30" t="str">
        <f ca="1">+OFFSET(Summary!B$9,Summary!C55,1)</f>
        <v>Runner 3</v>
      </c>
      <c r="E55" s="31">
        <f t="shared" ca="1" si="5"/>
        <v>1.0994826100642361</v>
      </c>
      <c r="F55" s="31">
        <f t="shared" ca="1" si="2"/>
        <v>1.1168599246475694</v>
      </c>
      <c r="G55" s="32">
        <f ca="1">+M55*OFFSET(Summary!B$9,Summary!C55,4)*(1+$Q$34)</f>
        <v>1.7377314583333331E-2</v>
      </c>
      <c r="H55" s="24"/>
      <c r="I55" s="72">
        <v>3.574074</v>
      </c>
      <c r="J55" s="73">
        <v>118.11600000000003</v>
      </c>
      <c r="K55" s="73">
        <v>-131.24000000000004</v>
      </c>
      <c r="L55" s="55">
        <f t="shared" si="3"/>
        <v>-13.124000000000009</v>
      </c>
      <c r="M55" s="33">
        <f t="shared" si="4"/>
        <v>3.6265700000000001</v>
      </c>
    </row>
    <row r="56" spans="2:13" x14ac:dyDescent="0.3">
      <c r="B56" s="29">
        <v>28</v>
      </c>
      <c r="C56" s="30">
        <f ca="1">+OFFSET(Summary!B$9,Summary!B56-24,0)</f>
        <v>4</v>
      </c>
      <c r="D56" s="30" t="str">
        <f ca="1">+OFFSET(Summary!B$9,Summary!C56,1)</f>
        <v>Runner 4</v>
      </c>
      <c r="E56" s="31">
        <f t="shared" ca="1" si="5"/>
        <v>1.1168599246475694</v>
      </c>
      <c r="F56" s="31">
        <f t="shared" ca="1" si="2"/>
        <v>1.1814639969392362</v>
      </c>
      <c r="G56" s="32">
        <f ca="1">+M56*OFFSET(Summary!B$9,Summary!C56,4)*(1+$Q$34)</f>
        <v>6.4604072291666662E-2</v>
      </c>
      <c r="H56" s="24"/>
      <c r="I56" s="72">
        <v>6.3</v>
      </c>
      <c r="J56" s="73">
        <v>587.29899999999986</v>
      </c>
      <c r="K56" s="73">
        <v>-292.00900000000001</v>
      </c>
      <c r="L56" s="55">
        <f t="shared" si="3"/>
        <v>295.28999999999985</v>
      </c>
      <c r="M56" s="33">
        <f t="shared" si="4"/>
        <v>6.7412944999999995</v>
      </c>
    </row>
    <row r="57" spans="2:13" x14ac:dyDescent="0.3">
      <c r="B57" s="29">
        <v>29</v>
      </c>
      <c r="C57" s="30">
        <f ca="1">+OFFSET(Summary!B$9,Summary!B57-24,0)</f>
        <v>5</v>
      </c>
      <c r="D57" s="30" t="str">
        <f ca="1">+OFFSET(Summary!B$9,Summary!C57,1)</f>
        <v>Runner 5</v>
      </c>
      <c r="E57" s="31">
        <f t="shared" ca="1" si="5"/>
        <v>1.1814639969392362</v>
      </c>
      <c r="F57" s="31">
        <f t="shared" ca="1" si="2"/>
        <v>1.2137020299947918</v>
      </c>
      <c r="G57" s="32">
        <f ca="1">+M57*OFFSET(Summary!B$9,Summary!C57,4)*(1+$Q$34)</f>
        <v>3.2238033055555559E-2</v>
      </c>
      <c r="H57" s="24"/>
      <c r="I57" s="72">
        <v>3.7616520000000002</v>
      </c>
      <c r="J57" s="73">
        <v>118.11599999999999</v>
      </c>
      <c r="K57" s="73">
        <v>-419.96800000000007</v>
      </c>
      <c r="L57" s="55">
        <f t="shared" si="3"/>
        <v>-301.85200000000009</v>
      </c>
      <c r="M57" s="33">
        <f t="shared" si="4"/>
        <v>3.6697840000000004</v>
      </c>
    </row>
    <row r="58" spans="2:13" x14ac:dyDescent="0.3">
      <c r="B58" s="29">
        <v>30</v>
      </c>
      <c r="C58" s="30">
        <f ca="1">+OFFSET(Summary!B$9,Summary!B58-24,0)</f>
        <v>6</v>
      </c>
      <c r="D58" s="30" t="str">
        <f ca="1">+OFFSET(Summary!B$9,Summary!C58,1)</f>
        <v>Runner 6</v>
      </c>
      <c r="E58" s="31">
        <f t="shared" ca="1" si="5"/>
        <v>1.2137020299947918</v>
      </c>
      <c r="F58" s="31">
        <f t="shared" ca="1" si="2"/>
        <v>1.256929219074653</v>
      </c>
      <c r="G58" s="32">
        <f ca="1">+M58*OFFSET(Summary!B$9,Summary!C58,4)*(1+$Q$34)</f>
        <v>4.3227189079861117E-2</v>
      </c>
      <c r="H58" s="24"/>
      <c r="I58" s="72">
        <v>4.3163400000000003</v>
      </c>
      <c r="J58" s="74">
        <v>475.745</v>
      </c>
      <c r="K58" s="74">
        <v>-170.61200000000002</v>
      </c>
      <c r="L58" s="55">
        <f t="shared" si="3"/>
        <v>305.13299999999998</v>
      </c>
      <c r="M58" s="33">
        <f t="shared" si="4"/>
        <v>4.706779</v>
      </c>
    </row>
    <row r="59" spans="2:13" x14ac:dyDescent="0.3">
      <c r="B59" s="29">
        <v>31</v>
      </c>
      <c r="C59" s="30">
        <f ca="1">+OFFSET(Summary!B$9,Summary!B59-24,0)</f>
        <v>7</v>
      </c>
      <c r="D59" s="30" t="str">
        <f ca="1">+OFFSET(Summary!B$9,Summary!C59,1)</f>
        <v>Runner 7</v>
      </c>
      <c r="E59" s="31">
        <f t="shared" ca="1" si="5"/>
        <v>1.256929219074653</v>
      </c>
      <c r="F59" s="31">
        <f t="shared" ca="1" si="2"/>
        <v>1.3256917776163197</v>
      </c>
      <c r="G59" s="32">
        <f ca="1">+M59*OFFSET(Summary!B$9,Summary!C59,4)*(1+$Q$34)</f>
        <v>6.8762558541666657E-2</v>
      </c>
      <c r="H59" s="24"/>
      <c r="I59" s="72">
        <v>9.6999999999999993</v>
      </c>
      <c r="J59" s="73">
        <v>528.24100000000021</v>
      </c>
      <c r="K59" s="73">
        <v>-662.76199999999994</v>
      </c>
      <c r="L59" s="55">
        <f t="shared" si="3"/>
        <v>-134.52099999999973</v>
      </c>
      <c r="M59" s="33">
        <f t="shared" si="4"/>
        <v>9.8968599999999984</v>
      </c>
    </row>
    <row r="60" spans="2:13" x14ac:dyDescent="0.3">
      <c r="B60" s="29">
        <v>32</v>
      </c>
      <c r="C60" s="30">
        <f ca="1">+OFFSET(Summary!B$9,Summary!B60-24,0)</f>
        <v>8</v>
      </c>
      <c r="D60" s="30" t="str">
        <f ca="1">+OFFSET(Summary!B$9,Summary!C60,1)</f>
        <v>Runner 8</v>
      </c>
      <c r="E60" s="31">
        <f t="shared" ca="1" si="5"/>
        <v>1.3256917776163197</v>
      </c>
      <c r="F60" s="31">
        <f t="shared" ca="1" si="2"/>
        <v>1.3502466818350698</v>
      </c>
      <c r="G60" s="32">
        <f ca="1">+M60*OFFSET(Summary!B$9,Summary!C60,4)*(1+$Q$34)</f>
        <v>2.4554904218749996E-2</v>
      </c>
      <c r="H60" s="24"/>
      <c r="I60" s="72">
        <v>3.5</v>
      </c>
      <c r="J60" s="73">
        <v>3.2809999999999997</v>
      </c>
      <c r="K60" s="73">
        <v>-173.89300000000003</v>
      </c>
      <c r="L60" s="55">
        <f t="shared" si="3"/>
        <v>-170.61200000000002</v>
      </c>
      <c r="M60" s="33">
        <f t="shared" si="4"/>
        <v>3.4163345000000001</v>
      </c>
    </row>
    <row r="61" spans="2:13" x14ac:dyDescent="0.3">
      <c r="B61" s="29">
        <v>33</v>
      </c>
      <c r="C61" s="30">
        <f ca="1">+OFFSET(Summary!B$9,Summary!B61-24,0)</f>
        <v>9</v>
      </c>
      <c r="D61" s="30" t="str">
        <f ca="1">+OFFSET(Summary!B$9,Summary!C61,1)</f>
        <v>Runner 9</v>
      </c>
      <c r="E61" s="31">
        <f t="shared" ca="1" si="5"/>
        <v>1.3502466818350698</v>
      </c>
      <c r="F61" s="31">
        <f t="shared" ca="1" si="2"/>
        <v>1.3930076349600697</v>
      </c>
      <c r="G61" s="32">
        <f ca="1">+M61*OFFSET(Summary!B$9,Summary!C61,4)*(1+$Q$34)</f>
        <v>4.2760953124999994E-2</v>
      </c>
      <c r="H61" s="24"/>
      <c r="I61" s="72">
        <v>6</v>
      </c>
      <c r="J61" s="73">
        <v>302</v>
      </c>
      <c r="K61" s="73">
        <v>-295</v>
      </c>
      <c r="L61" s="55">
        <f t="shared" si="3"/>
        <v>7</v>
      </c>
      <c r="M61" s="33">
        <f t="shared" si="4"/>
        <v>6.1544999999999996</v>
      </c>
    </row>
    <row r="62" spans="2:13" x14ac:dyDescent="0.3">
      <c r="B62" s="29">
        <v>34</v>
      </c>
      <c r="C62" s="30">
        <f ca="1">+OFFSET(Summary!B$9,Summary!B62-24,0)</f>
        <v>10</v>
      </c>
      <c r="D62" s="30" t="str">
        <f ca="1">+OFFSET(Summary!B$9,Summary!C62,1)</f>
        <v>Runner 10</v>
      </c>
      <c r="E62" s="31">
        <f t="shared" ca="1" si="5"/>
        <v>1.3930076349600697</v>
      </c>
      <c r="F62" s="31">
        <f t="shared" ca="1" si="2"/>
        <v>1.4745582078767363</v>
      </c>
      <c r="G62" s="32">
        <f ca="1">+M62*OFFSET(Summary!B$9,Summary!C62,4)*(1+$Q$34)</f>
        <v>8.1550572916666675E-2</v>
      </c>
      <c r="H62" s="24"/>
      <c r="I62" s="72">
        <v>10.7</v>
      </c>
      <c r="J62" s="73">
        <v>105</v>
      </c>
      <c r="K62" s="73">
        <v>-112</v>
      </c>
      <c r="L62" s="55">
        <f t="shared" si="3"/>
        <v>-7</v>
      </c>
      <c r="M62" s="33">
        <f t="shared" si="4"/>
        <v>10.749000000000001</v>
      </c>
    </row>
    <row r="63" spans="2:13" x14ac:dyDescent="0.3">
      <c r="B63" s="29">
        <v>35</v>
      </c>
      <c r="C63" s="30">
        <f ca="1">+OFFSET(Summary!B$9,Summary!B63-24,0)</f>
        <v>11</v>
      </c>
      <c r="D63" s="30" t="str">
        <f ca="1">+OFFSET(Summary!B$9,Summary!C63,1)</f>
        <v>Runner 11</v>
      </c>
      <c r="E63" s="31">
        <f t="shared" ca="1" si="5"/>
        <v>1.4745582078767363</v>
      </c>
      <c r="F63" s="31">
        <f t="shared" ca="1" si="2"/>
        <v>1.4956003568350695</v>
      </c>
      <c r="G63" s="32">
        <f ca="1">+M63*OFFSET(Summary!B$9,Summary!C63,4)*(1+$Q$34)</f>
        <v>2.1042148958333329E-2</v>
      </c>
      <c r="H63" s="24"/>
      <c r="I63" s="72">
        <v>3.5</v>
      </c>
      <c r="J63" s="74">
        <v>22.966999999999999</v>
      </c>
      <c r="K63" s="74">
        <v>-19.686</v>
      </c>
      <c r="L63" s="55">
        <f t="shared" si="3"/>
        <v>3.2809999999999988</v>
      </c>
      <c r="M63" s="33">
        <f t="shared" si="4"/>
        <v>3.5131239999999999</v>
      </c>
    </row>
    <row r="64" spans="2:13" ht="15" thickBot="1" x14ac:dyDescent="0.35">
      <c r="B64" s="37">
        <v>36</v>
      </c>
      <c r="C64" s="38">
        <f ca="1">+OFFSET(Summary!B$9,Summary!B64-24,0)</f>
        <v>12</v>
      </c>
      <c r="D64" s="38" t="str">
        <f ca="1">+OFFSET(Summary!B$9,Summary!C64,1)</f>
        <v>Runner 12</v>
      </c>
      <c r="E64" s="39">
        <f t="shared" ca="1" si="5"/>
        <v>1.4956003568350695</v>
      </c>
      <c r="F64" s="39">
        <f ca="1">+E64+G64</f>
        <v>1.5476395344375</v>
      </c>
      <c r="G64" s="40">
        <f ca="1">+M64*OFFSET(Summary!B$9,Summary!C64,4)*(1+$Q$34)</f>
        <v>5.2039177602430549E-2</v>
      </c>
      <c r="H64" s="41"/>
      <c r="I64" s="75">
        <v>7.8</v>
      </c>
      <c r="J64" s="76">
        <v>101.71100000000001</v>
      </c>
      <c r="K64" s="76">
        <v>-101.71100000000001</v>
      </c>
      <c r="L64" s="56">
        <f t="shared" si="3"/>
        <v>0</v>
      </c>
      <c r="M64" s="42">
        <f t="shared" si="4"/>
        <v>7.8508554999999998</v>
      </c>
    </row>
    <row r="67" spans="7:7" x14ac:dyDescent="0.3">
      <c r="G67" s="43"/>
    </row>
    <row r="68" spans="7:7" x14ac:dyDescent="0.3">
      <c r="G68" s="43"/>
    </row>
  </sheetData>
  <sheetProtection algorithmName="SHA-512" hashValue="wdjFU0+DwNUTc8Eqx24RHfgp8LQ4wlZRiuFbg8+NduaCbGBesauMZwWCte8PzckFVhzuJ4INQblemjUMpr0sVQ==" saltValue="C/wDcqI2klW+nI1lRiMHHQ==" spinCount="100000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4.4" x14ac:dyDescent="0.3"/>
  <cols>
    <col min="3" max="3" width="16" customWidth="1"/>
    <col min="4" max="4" width="21.44140625" customWidth="1"/>
    <col min="8" max="8" width="15.21875" customWidth="1"/>
  </cols>
  <sheetData>
    <row r="5" spans="4:7" x14ac:dyDescent="0.3">
      <c r="D5" s="20">
        <v>374.11291273474779</v>
      </c>
    </row>
    <row r="6" spans="4:7" x14ac:dyDescent="0.3">
      <c r="D6" s="20">
        <v>131.8101157412521</v>
      </c>
      <c r="G6" s="20">
        <v>-158.61178464770396</v>
      </c>
    </row>
    <row r="7" spans="4:7" x14ac:dyDescent="0.3">
      <c r="D7" s="20">
        <v>209.50016580128678</v>
      </c>
      <c r="G7" s="20">
        <v>-337.96166451740186</v>
      </c>
    </row>
    <row r="8" spans="4:7" x14ac:dyDescent="0.3">
      <c r="D8" s="20">
        <v>391.42708359336842</v>
      </c>
      <c r="G8" s="20">
        <v>-204.15530980181703</v>
      </c>
    </row>
    <row r="9" spans="4:7" x14ac:dyDescent="0.3">
      <c r="D9" s="20">
        <v>391.36080265355253</v>
      </c>
      <c r="G9" s="20">
        <v>-325.72709056949617</v>
      </c>
    </row>
    <row r="10" spans="4:7" x14ac:dyDescent="0.3">
      <c r="D10" s="20">
        <v>116.16782606923576</v>
      </c>
      <c r="G10" s="20">
        <v>-467.06089834666392</v>
      </c>
    </row>
    <row r="11" spans="4:7" x14ac:dyDescent="0.3">
      <c r="D11" s="20">
        <v>166.10851009368849</v>
      </c>
      <c r="G11" s="20">
        <v>-109.29561803519721</v>
      </c>
    </row>
    <row r="12" spans="4:7" x14ac:dyDescent="0.3">
      <c r="D12" s="20">
        <v>336.43045129013001</v>
      </c>
      <c r="G12" s="20">
        <v>-51.927653711318996</v>
      </c>
    </row>
    <row r="13" spans="4:7" x14ac:dyDescent="0.3">
      <c r="D13" s="20">
        <v>640.02157754135305</v>
      </c>
      <c r="G13" s="20">
        <v>-384.70529780197091</v>
      </c>
    </row>
    <row r="14" spans="4:7" x14ac:dyDescent="0.3">
      <c r="D14" s="20">
        <v>634.56814661789099</v>
      </c>
      <c r="G14" s="20">
        <v>-502.68776436614996</v>
      </c>
    </row>
    <row r="15" spans="4:7" x14ac:dyDescent="0.3">
      <c r="D15" s="20">
        <v>48.4064571738243</v>
      </c>
      <c r="G15" s="20">
        <v>-431.71050655365099</v>
      </c>
    </row>
    <row r="16" spans="4:7" x14ac:dyDescent="0.3">
      <c r="D16" s="20">
        <v>225.74270236349156</v>
      </c>
      <c r="G16" s="20">
        <v>-859.10517591476594</v>
      </c>
    </row>
    <row r="17" spans="4:7" x14ac:dyDescent="0.3">
      <c r="D17" s="20">
        <v>266.16205714225754</v>
      </c>
      <c r="G17" s="20">
        <v>-188.10159307241463</v>
      </c>
    </row>
    <row r="18" spans="4:7" x14ac:dyDescent="0.3">
      <c r="D18" s="20">
        <v>331.36136236190669</v>
      </c>
      <c r="G18" s="20">
        <v>-178.20264645528852</v>
      </c>
    </row>
    <row r="19" spans="4:7" x14ac:dyDescent="0.3">
      <c r="D19" s="20">
        <v>255.30387010383484</v>
      </c>
      <c r="G19" s="20">
        <v>-246.46365376472448</v>
      </c>
    </row>
    <row r="20" spans="4:7" x14ac:dyDescent="0.3">
      <c r="D20" s="20">
        <v>96.527990242004208</v>
      </c>
      <c r="G20" s="20">
        <v>-359.15181184768642</v>
      </c>
    </row>
    <row r="21" spans="4:7" x14ac:dyDescent="0.3">
      <c r="D21" s="20">
        <v>400.49778873062093</v>
      </c>
      <c r="G21" s="20">
        <v>-245.46055094528072</v>
      </c>
    </row>
    <row r="22" spans="4:7" x14ac:dyDescent="0.3">
      <c r="D22" s="20">
        <v>625.77327582549879</v>
      </c>
      <c r="G22" s="20">
        <v>-361.79239204788109</v>
      </c>
    </row>
    <row r="23" spans="4:7" x14ac:dyDescent="0.3">
      <c r="D23" s="20">
        <v>98.394592174528015</v>
      </c>
      <c r="G23" s="20">
        <v>-86.056110214233001</v>
      </c>
    </row>
    <row r="24" spans="4:7" x14ac:dyDescent="0.3">
      <c r="D24" s="20">
        <v>255.67901908111696</v>
      </c>
      <c r="G24" s="20">
        <v>-32.470121171950936</v>
      </c>
    </row>
    <row r="25" spans="4:7" x14ac:dyDescent="0.3">
      <c r="D25" s="20">
        <v>62.08952439689682</v>
      </c>
      <c r="G25" s="20">
        <v>-829.97091872405906</v>
      </c>
    </row>
    <row r="26" spans="4:7" x14ac:dyDescent="0.3">
      <c r="D26" s="20">
        <v>70.848098726272497</v>
      </c>
      <c r="G26" s="20">
        <v>-135.86528331374902</v>
      </c>
    </row>
    <row r="27" spans="4:7" x14ac:dyDescent="0.3">
      <c r="D27" s="20">
        <v>426.58702925300616</v>
      </c>
      <c r="G27" s="20">
        <v>-185.72629777527106</v>
      </c>
    </row>
    <row r="28" spans="4:7" x14ac:dyDescent="0.3">
      <c r="D28" s="20">
        <v>107.9899102737903</v>
      </c>
      <c r="G28" s="20">
        <v>-544.61438452911477</v>
      </c>
    </row>
    <row r="29" spans="4:7" x14ac:dyDescent="0.3">
      <c r="D29" s="20">
        <v>132.78357592773418</v>
      </c>
      <c r="G29" s="20">
        <v>-133.569782348633</v>
      </c>
    </row>
    <row r="30" spans="4:7" x14ac:dyDescent="0.3">
      <c r="D30" s="20">
        <v>140.15628871917616</v>
      </c>
      <c r="G30" s="20">
        <v>-42.912119197845392</v>
      </c>
    </row>
    <row r="31" spans="4:7" x14ac:dyDescent="0.3">
      <c r="D31" s="20">
        <v>42.152443614006003</v>
      </c>
      <c r="G31" s="20">
        <v>-449.9426955337525</v>
      </c>
    </row>
    <row r="32" spans="4:7" x14ac:dyDescent="0.3">
      <c r="D32" s="20">
        <v>22.787764310836803</v>
      </c>
      <c r="G32" s="20">
        <v>-151.2396131742</v>
      </c>
    </row>
    <row r="33" spans="4:8" x14ac:dyDescent="0.3">
      <c r="D33" s="20">
        <v>337.2308790407177</v>
      </c>
      <c r="G33" s="20">
        <v>-126.8839316201209</v>
      </c>
      <c r="H33" s="20"/>
    </row>
    <row r="34" spans="4:8" x14ac:dyDescent="0.3">
      <c r="D34" s="20">
        <v>357.11008573913693</v>
      </c>
      <c r="G34" s="20">
        <v>-56.339928806901</v>
      </c>
      <c r="H34" s="20"/>
    </row>
    <row r="35" spans="4:8" x14ac:dyDescent="0.3">
      <c r="D35" s="20">
        <v>239.33060401534806</v>
      </c>
      <c r="G35" s="20">
        <v>-229.71996239423598</v>
      </c>
      <c r="H35" s="20"/>
    </row>
    <row r="36" spans="4:8" x14ac:dyDescent="0.3">
      <c r="G36" s="20">
        <v>-16.822407760143307</v>
      </c>
      <c r="H36" s="20"/>
    </row>
    <row r="37" spans="4:8" x14ac:dyDescent="0.3">
      <c r="G37" s="20">
        <v>-31.236510780334502</v>
      </c>
      <c r="H37" s="20"/>
    </row>
    <row r="38" spans="4:8" x14ac:dyDescent="0.3">
      <c r="G38" s="20">
        <v>-166.0974052534099</v>
      </c>
      <c r="H38" s="20"/>
    </row>
    <row r="39" spans="4:8" x14ac:dyDescent="0.3">
      <c r="G39" s="20">
        <v>-358.34966001510702</v>
      </c>
      <c r="H39" s="20"/>
    </row>
    <row r="40" spans="4:8" x14ac:dyDescent="0.3">
      <c r="G40" s="20">
        <v>-156.38571396636803</v>
      </c>
      <c r="H40" s="20"/>
    </row>
    <row r="41" spans="4:8" x14ac:dyDescent="0.3">
      <c r="G41" s="20">
        <v>-142.19462298584415</v>
      </c>
      <c r="H41" s="20"/>
    </row>
    <row r="42" spans="4:8" x14ac:dyDescent="0.3">
      <c r="H42" s="20"/>
    </row>
    <row r="43" spans="4:8" x14ac:dyDescent="0.3">
      <c r="H43" s="20"/>
    </row>
    <row r="44" spans="4:8" x14ac:dyDescent="0.3">
      <c r="H44" s="20"/>
    </row>
    <row r="45" spans="4:8" x14ac:dyDescent="0.3">
      <c r="H45" s="20"/>
    </row>
    <row r="46" spans="4:8" x14ac:dyDescent="0.3">
      <c r="H46" s="20"/>
    </row>
    <row r="47" spans="4:8" x14ac:dyDescent="0.3">
      <c r="H47" s="20"/>
    </row>
    <row r="48" spans="4:8" x14ac:dyDescent="0.3">
      <c r="H48" s="20"/>
    </row>
    <row r="49" spans="8:8" x14ac:dyDescent="0.3">
      <c r="H49" s="20"/>
    </row>
    <row r="50" spans="8:8" x14ac:dyDescent="0.3">
      <c r="H50" s="20"/>
    </row>
    <row r="51" spans="8:8" x14ac:dyDescent="0.3">
      <c r="H51" s="20"/>
    </row>
    <row r="52" spans="8:8" x14ac:dyDescent="0.3">
      <c r="H52" s="20"/>
    </row>
    <row r="53" spans="8:8" x14ac:dyDescent="0.3">
      <c r="H53" s="20"/>
    </row>
    <row r="54" spans="8:8" x14ac:dyDescent="0.3">
      <c r="H54" s="20"/>
    </row>
    <row r="55" spans="8:8" x14ac:dyDescent="0.3">
      <c r="H55" s="20"/>
    </row>
    <row r="56" spans="8:8" x14ac:dyDescent="0.3">
      <c r="H56" s="20"/>
    </row>
    <row r="57" spans="8:8" x14ac:dyDescent="0.3">
      <c r="H57" s="20"/>
    </row>
    <row r="58" spans="8:8" x14ac:dyDescent="0.3">
      <c r="H58" s="20"/>
    </row>
    <row r="59" spans="8:8" x14ac:dyDescent="0.3">
      <c r="H59" s="20"/>
    </row>
    <row r="60" spans="8:8" x14ac:dyDescent="0.3">
      <c r="H60" s="20"/>
    </row>
    <row r="61" spans="8:8" x14ac:dyDescent="0.3">
      <c r="H61" s="20"/>
    </row>
    <row r="62" spans="8:8" x14ac:dyDescent="0.3">
      <c r="H62" s="20"/>
    </row>
    <row r="63" spans="8:8" x14ac:dyDescent="0.3">
      <c r="H63" s="20"/>
    </row>
    <row r="64" spans="8:8" x14ac:dyDescent="0.3">
      <c r="H64" s="20"/>
    </row>
    <row r="65" spans="8:8" x14ac:dyDescent="0.3">
      <c r="H65" s="20"/>
    </row>
    <row r="66" spans="8:8" x14ac:dyDescent="0.3">
      <c r="H66" s="20"/>
    </row>
    <row r="67" spans="8:8" x14ac:dyDescent="0.3">
      <c r="H6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Ameena</cp:lastModifiedBy>
  <dcterms:created xsi:type="dcterms:W3CDTF">2011-08-18T21:19:56Z</dcterms:created>
  <dcterms:modified xsi:type="dcterms:W3CDTF">2017-03-23T21:10:41Z</dcterms:modified>
</cp:coreProperties>
</file>