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RTB\RTB 2017\Race Documents\Pace calc\"/>
    </mc:Choice>
  </mc:AlternateContent>
  <bookViews>
    <workbookView xWindow="0" yWindow="0" windowWidth="19200" windowHeight="6360" xr2:uid="{00000000-000D-0000-FFFF-FFFF00000000}"/>
  </bookViews>
  <sheets>
    <sheet name="Summary" sheetId="2" r:id="rId1"/>
    <sheet name="Sheet1" sheetId="3" r:id="rId2"/>
  </sheets>
  <calcPr calcId="171027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<sst xmlns="http://schemas.openxmlformats.org/spreadsheetml/2006/main" count="68" uniqueCount="54">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</sst>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8" fontId="0" fillId="5" borderId="0" xfId="0" applyNumberFormat="1" applyFill="1" applyProtection="1"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8"/>
  <sheetViews>
    <sheetView tabSelected="1" zoomScale="75" zoomScaleNormal="75" workbookViewId="0">
      <selection activeCell="D13" sqref="D13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23.17968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42629</v>
      </c>
      <c r="D8" s="64">
        <v>42630</v>
      </c>
      <c r="E8" s="77"/>
    </row>
    <row r="9" spans="2:10" ht="15" thickBot="1" x14ac:dyDescent="0.4">
      <c r="B9" s="1" t="s">
        <v>0</v>
      </c>
      <c r="C9" s="67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/>
      <c r="F10" s="29">
        <f>TIME(0,E10,(E10-ROUNDDOWN(E10,0))*60)</f>
        <v>0</v>
      </c>
      <c r="G10" s="4">
        <f t="shared" ref="G10:G21" si="0">RANK(F10,$F$10:$F$21,1)</f>
        <v>1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/>
      <c r="F11" s="29">
        <f t="shared" ref="F11:F21" si="1">TIME(0,E11,(E11-ROUNDDOWN(E11,0))*60)</f>
        <v>0</v>
      </c>
      <c r="G11" s="4">
        <f t="shared" si="0"/>
        <v>1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/>
      <c r="F12" s="29">
        <f t="shared" si="1"/>
        <v>0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/>
      <c r="F13" s="29">
        <f t="shared" si="1"/>
        <v>0</v>
      </c>
      <c r="G13" s="5">
        <f t="shared" si="0"/>
        <v>1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/>
      <c r="F14" s="29">
        <f t="shared" si="1"/>
        <v>0</v>
      </c>
      <c r="G14" s="4">
        <f t="shared" si="0"/>
        <v>1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/>
      <c r="F15" s="29">
        <f t="shared" si="1"/>
        <v>0</v>
      </c>
      <c r="G15" s="4">
        <f t="shared" si="0"/>
        <v>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/>
      <c r="F16" s="29">
        <f t="shared" si="1"/>
        <v>0</v>
      </c>
      <c r="G16" s="4">
        <f t="shared" si="0"/>
        <v>1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/>
      <c r="F17" s="29">
        <f t="shared" si="1"/>
        <v>0</v>
      </c>
      <c r="G17" s="4">
        <f t="shared" si="0"/>
        <v>1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/>
      <c r="F18" s="29">
        <f t="shared" si="1"/>
        <v>0</v>
      </c>
      <c r="G18" s="4">
        <f t="shared" si="0"/>
        <v>1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/>
      <c r="F19" s="29">
        <f t="shared" si="1"/>
        <v>0</v>
      </c>
      <c r="G19" s="4">
        <f t="shared" si="0"/>
        <v>1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/>
      <c r="F20" s="29">
        <f t="shared" si="1"/>
        <v>0</v>
      </c>
      <c r="G20" s="4">
        <f t="shared" si="0"/>
        <v>1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/>
      <c r="F21" s="29">
        <f t="shared" si="1"/>
        <v>0</v>
      </c>
      <c r="G21" s="11">
        <f t="shared" si="0"/>
        <v>1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80" t="s">
        <v>37</v>
      </c>
      <c r="C25" s="81"/>
      <c r="D25" s="84">
        <f>C8+E8</f>
        <v>42629</v>
      </c>
      <c r="E25" s="85"/>
      <c r="F25" s="65"/>
      <c r="G25" s="6"/>
      <c r="H25" s="31"/>
      <c r="I25" s="32"/>
      <c r="J25" s="31"/>
    </row>
    <row r="26" spans="2:17" ht="16" thickBot="1" x14ac:dyDescent="0.4">
      <c r="B26" s="82" t="s">
        <v>28</v>
      </c>
      <c r="C26" s="83"/>
      <c r="D26" s="78">
        <f ca="1">C8+F64</f>
        <v>42629</v>
      </c>
      <c r="E26" s="79"/>
      <c r="F26" s="66">
        <f ca="1">+SUM(G29:G64)</f>
        <v>0</v>
      </c>
      <c r="G26" s="86" t="s">
        <v>53</v>
      </c>
      <c r="H26" s="87"/>
      <c r="I26" s="87"/>
      <c r="J26" s="87"/>
      <c r="K26" s="87"/>
      <c r="L26" s="87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8" t="s">
        <v>23</v>
      </c>
      <c r="J28" s="68" t="s">
        <v>24</v>
      </c>
      <c r="K28" s="68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71">
        <f>E8</f>
        <v>0</v>
      </c>
      <c r="F29" s="38">
        <f ca="1">+E30</f>
        <v>0</v>
      </c>
      <c r="G29" s="39">
        <f ca="1">+M29*OFFSET(Summary!B$9,Summary!C29,4)</f>
        <v>0</v>
      </c>
      <c r="H29" s="31"/>
      <c r="I29" s="72">
        <v>2.5</v>
      </c>
      <c r="J29" s="73">
        <v>954</v>
      </c>
      <c r="K29" s="73">
        <v>-981</v>
      </c>
      <c r="L29" s="69">
        <f>+J29+K29</f>
        <v>-27</v>
      </c>
      <c r="M29" s="40">
        <f>+I29+J29/P30+K29/Q30</f>
        <v>2.9634999999999998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</v>
      </c>
      <c r="F30" s="38">
        <f t="shared" ref="F30:F63" ca="1" si="2">+E31</f>
        <v>0</v>
      </c>
      <c r="G30" s="39">
        <f ca="1">+M30*OFFSET(Summary!B$9,Summary!C30,4)</f>
        <v>0</v>
      </c>
      <c r="H30" s="31"/>
      <c r="I30" s="72">
        <v>4.3</v>
      </c>
      <c r="J30" s="73">
        <v>242</v>
      </c>
      <c r="K30" s="73">
        <v>-242</v>
      </c>
      <c r="L30" s="69">
        <f t="shared" ref="L30:L64" si="3">+J30+K30</f>
        <v>0</v>
      </c>
      <c r="M30" s="40">
        <f t="shared" ref="M30:M64" si="4">+I30+J30/1000+K30/2000</f>
        <v>4.4209999999999994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</v>
      </c>
      <c r="F31" s="38">
        <f t="shared" ca="1" si="2"/>
        <v>0</v>
      </c>
      <c r="G31" s="39">
        <f ca="1">+M31*OFFSET(Summary!B$9,Summary!C31,4)</f>
        <v>0</v>
      </c>
      <c r="H31" s="31"/>
      <c r="I31" s="72">
        <v>3.9</v>
      </c>
      <c r="J31" s="73">
        <v>393</v>
      </c>
      <c r="K31" s="73">
        <v>-79</v>
      </c>
      <c r="L31" s="69">
        <f t="shared" si="3"/>
        <v>314</v>
      </c>
      <c r="M31" s="40">
        <f t="shared" si="4"/>
        <v>4.2534999999999998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</v>
      </c>
      <c r="F32" s="38">
        <f t="shared" ca="1" si="2"/>
        <v>0</v>
      </c>
      <c r="G32" s="39">
        <f ca="1">+M32*OFFSET(Summary!B$9,Summary!C32,4)</f>
        <v>0</v>
      </c>
      <c r="H32" s="31"/>
      <c r="I32" s="72">
        <v>2.9</v>
      </c>
      <c r="J32" s="73">
        <v>42</v>
      </c>
      <c r="K32" s="73">
        <v>-624</v>
      </c>
      <c r="L32" s="69">
        <f t="shared" si="3"/>
        <v>-582</v>
      </c>
      <c r="M32" s="40">
        <f t="shared" si="4"/>
        <v>2.63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</v>
      </c>
      <c r="F33" s="38">
        <f t="shared" ca="1" si="2"/>
        <v>0</v>
      </c>
      <c r="G33" s="39">
        <f ca="1">+M33*OFFSET(Summary!B$9,Summary!C33,4)</f>
        <v>0</v>
      </c>
      <c r="H33" s="31"/>
      <c r="I33" s="72">
        <v>3.3</v>
      </c>
      <c r="J33" s="73">
        <v>42</v>
      </c>
      <c r="K33" s="73">
        <v>-186</v>
      </c>
      <c r="L33" s="69">
        <f t="shared" si="3"/>
        <v>-144</v>
      </c>
      <c r="M33" s="40">
        <f t="shared" si="4"/>
        <v>3.2489999999999997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</v>
      </c>
      <c r="F34" s="38">
        <f t="shared" ca="1" si="2"/>
        <v>0</v>
      </c>
      <c r="G34" s="39">
        <f ca="1">+M34*OFFSET(Summary!B$9,Summary!C34,4)</f>
        <v>0</v>
      </c>
      <c r="H34" s="31"/>
      <c r="I34" s="72">
        <v>10.9</v>
      </c>
      <c r="J34" s="73">
        <v>295</v>
      </c>
      <c r="K34" s="73">
        <v>-839</v>
      </c>
      <c r="L34" s="69">
        <f t="shared" si="3"/>
        <v>-544</v>
      </c>
      <c r="M34" s="40">
        <f t="shared" si="4"/>
        <v>10.775500000000001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</v>
      </c>
      <c r="F35" s="38">
        <f t="shared" ca="1" si="2"/>
        <v>0</v>
      </c>
      <c r="G35" s="39">
        <f ca="1">+M35*OFFSET(Summary!B$9,Summary!C35,4)</f>
        <v>0</v>
      </c>
      <c r="H35" s="31"/>
      <c r="I35" s="72">
        <v>7.3</v>
      </c>
      <c r="J35" s="73">
        <v>339</v>
      </c>
      <c r="K35" s="73">
        <v>-478</v>
      </c>
      <c r="L35" s="69">
        <f t="shared" si="3"/>
        <v>-139</v>
      </c>
      <c r="M35" s="40">
        <f t="shared" si="4"/>
        <v>7.4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</v>
      </c>
      <c r="F36" s="38">
        <f t="shared" ca="1" si="2"/>
        <v>0</v>
      </c>
      <c r="G36" s="39">
        <f ca="1">+M36*OFFSET(Summary!B$9,Summary!C36,4)</f>
        <v>0</v>
      </c>
      <c r="H36" s="31"/>
      <c r="I36" s="72">
        <v>7.3</v>
      </c>
      <c r="J36" s="73">
        <v>141</v>
      </c>
      <c r="K36" s="73">
        <v>-154</v>
      </c>
      <c r="L36" s="69">
        <f t="shared" si="3"/>
        <v>-13</v>
      </c>
      <c r="M36" s="40">
        <f t="shared" si="4"/>
        <v>7.3639999999999999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</v>
      </c>
      <c r="F37" s="38">
        <f t="shared" ca="1" si="2"/>
        <v>0</v>
      </c>
      <c r="G37" s="39">
        <f ca="1">+M37*OFFSET(Summary!B$9,Summary!C37,4)</f>
        <v>0</v>
      </c>
      <c r="H37" s="31"/>
      <c r="I37" s="72">
        <v>6.8</v>
      </c>
      <c r="J37" s="73">
        <v>437</v>
      </c>
      <c r="K37" s="73">
        <v>-390</v>
      </c>
      <c r="L37" s="69">
        <f t="shared" si="3"/>
        <v>47</v>
      </c>
      <c r="M37" s="40">
        <f t="shared" si="4"/>
        <v>7.0419999999999998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</v>
      </c>
      <c r="F38" s="38">
        <f t="shared" ca="1" si="2"/>
        <v>0</v>
      </c>
      <c r="G38" s="39">
        <f ca="1">+M38*OFFSET(Summary!B$9,Summary!C38,4)</f>
        <v>0</v>
      </c>
      <c r="H38" s="31"/>
      <c r="I38" s="72">
        <v>8.1</v>
      </c>
      <c r="J38" s="73">
        <v>151</v>
      </c>
      <c r="K38" s="73">
        <v>-222</v>
      </c>
      <c r="L38" s="69">
        <f t="shared" si="3"/>
        <v>-71</v>
      </c>
      <c r="M38" s="40">
        <f t="shared" si="4"/>
        <v>8.1399999999999988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</v>
      </c>
      <c r="F39" s="38">
        <f t="shared" ca="1" si="2"/>
        <v>0</v>
      </c>
      <c r="G39" s="39">
        <f ca="1">+M39*OFFSET(Summary!B$9,Summary!C39,4)</f>
        <v>0</v>
      </c>
      <c r="H39" s="31"/>
      <c r="I39" s="72">
        <v>4.5999999999999996</v>
      </c>
      <c r="J39" s="73">
        <v>111</v>
      </c>
      <c r="K39" s="73">
        <v>-118</v>
      </c>
      <c r="L39" s="69">
        <f t="shared" si="3"/>
        <v>-7</v>
      </c>
      <c r="M39" s="40">
        <f t="shared" si="4"/>
        <v>4.6519999999999992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</v>
      </c>
      <c r="F40" s="38">
        <f t="shared" ca="1" si="2"/>
        <v>0</v>
      </c>
      <c r="G40" s="39">
        <f ca="1">+M40*OFFSET(Summary!B$9,Summary!C40,4)</f>
        <v>0</v>
      </c>
      <c r="H40" s="31"/>
      <c r="I40" s="72">
        <v>3.8</v>
      </c>
      <c r="J40" s="73">
        <v>136</v>
      </c>
      <c r="K40" s="73">
        <v>-88</v>
      </c>
      <c r="L40" s="69">
        <f t="shared" si="3"/>
        <v>48</v>
      </c>
      <c r="M40" s="40">
        <f t="shared" si="4"/>
        <v>3.8919999999999999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</v>
      </c>
      <c r="F41" s="38">
        <f t="shared" ca="1" si="2"/>
        <v>0</v>
      </c>
      <c r="G41" s="39">
        <f ca="1">+M41*OFFSET(Summary!B$9,Summary!C41,4)*(1+$Q$33)</f>
        <v>0</v>
      </c>
      <c r="H41" s="31"/>
      <c r="I41" s="72">
        <v>4.5999999999999996</v>
      </c>
      <c r="J41" s="73">
        <v>205</v>
      </c>
      <c r="K41" s="73">
        <v>-92</v>
      </c>
      <c r="L41" s="69">
        <f t="shared" si="3"/>
        <v>113</v>
      </c>
      <c r="M41" s="40">
        <f t="shared" si="4"/>
        <v>4.7589999999999995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</v>
      </c>
      <c r="F42" s="38">
        <f t="shared" ca="1" si="2"/>
        <v>0</v>
      </c>
      <c r="G42" s="39">
        <f ca="1">+M42*OFFSET(Summary!B$9,Summary!C42,4)*(1+$Q$33)</f>
        <v>0</v>
      </c>
      <c r="H42" s="31"/>
      <c r="I42" s="72">
        <v>6.8</v>
      </c>
      <c r="J42" s="73">
        <v>403</v>
      </c>
      <c r="K42" s="73">
        <v>-354</v>
      </c>
      <c r="L42" s="69">
        <f t="shared" si="3"/>
        <v>49</v>
      </c>
      <c r="M42" s="40">
        <f t="shared" si="4"/>
        <v>7.0259999999999998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</v>
      </c>
      <c r="F43" s="38">
        <f t="shared" ca="1" si="2"/>
        <v>0</v>
      </c>
      <c r="G43" s="39">
        <f ca="1">+M43*OFFSET(Summary!B$9,Summary!C43,4)*(1+$Q$33)</f>
        <v>0</v>
      </c>
      <c r="H43" s="31"/>
      <c r="I43" s="72">
        <v>8.3000000000000007</v>
      </c>
      <c r="J43" s="73">
        <v>539</v>
      </c>
      <c r="K43" s="73">
        <v>-632</v>
      </c>
      <c r="L43" s="69">
        <f t="shared" si="3"/>
        <v>-93</v>
      </c>
      <c r="M43" s="40">
        <f t="shared" si="4"/>
        <v>8.5229999999999997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</v>
      </c>
      <c r="F44" s="38">
        <f t="shared" ca="1" si="2"/>
        <v>0</v>
      </c>
      <c r="G44" s="39">
        <f ca="1">+M44*OFFSET(Summary!B$9,Summary!C44,4)*(1+$Q$33)</f>
        <v>0</v>
      </c>
      <c r="H44" s="31"/>
      <c r="I44" s="72">
        <v>6.5</v>
      </c>
      <c r="J44" s="73">
        <v>712</v>
      </c>
      <c r="K44" s="73">
        <v>-742</v>
      </c>
      <c r="L44" s="69">
        <f t="shared" si="3"/>
        <v>-30</v>
      </c>
      <c r="M44" s="40">
        <f t="shared" si="4"/>
        <v>6.8409999999999993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</v>
      </c>
      <c r="F45" s="38">
        <f t="shared" ca="1" si="2"/>
        <v>0</v>
      </c>
      <c r="G45" s="39">
        <f ca="1">+M45*OFFSET(Summary!B$9,Summary!C45,4)*(1+$Q$33)</f>
        <v>0</v>
      </c>
      <c r="H45" s="31"/>
      <c r="I45" s="72">
        <v>9.1</v>
      </c>
      <c r="J45" s="73">
        <v>773</v>
      </c>
      <c r="K45" s="73">
        <v>-739</v>
      </c>
      <c r="L45" s="69">
        <f t="shared" si="3"/>
        <v>34</v>
      </c>
      <c r="M45" s="40">
        <f t="shared" si="4"/>
        <v>9.5034999999999989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</v>
      </c>
      <c r="F46" s="38">
        <f t="shared" ca="1" si="2"/>
        <v>0</v>
      </c>
      <c r="G46" s="39">
        <f ca="1">+M46*OFFSET(Summary!B$9,Summary!C46,4)*(1+$Q$33)</f>
        <v>0</v>
      </c>
      <c r="H46" s="31"/>
      <c r="I46" s="72">
        <v>5.8</v>
      </c>
      <c r="J46" s="73">
        <v>413</v>
      </c>
      <c r="K46" s="73">
        <v>-229</v>
      </c>
      <c r="L46" s="69">
        <f t="shared" si="3"/>
        <v>184</v>
      </c>
      <c r="M46" s="40">
        <f t="shared" si="4"/>
        <v>6.0985000000000005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</v>
      </c>
      <c r="F47" s="38">
        <f t="shared" ca="1" si="2"/>
        <v>0</v>
      </c>
      <c r="G47" s="39">
        <f ca="1">+M47*OFFSET(Summary!B$9,Summary!C47,4)*(1+$Q$33)</f>
        <v>0</v>
      </c>
      <c r="H47" s="31"/>
      <c r="I47" s="72">
        <v>7.1</v>
      </c>
      <c r="J47" s="73">
        <v>1073</v>
      </c>
      <c r="K47" s="73">
        <v>-631</v>
      </c>
      <c r="L47" s="69">
        <f t="shared" si="3"/>
        <v>442</v>
      </c>
      <c r="M47" s="40">
        <f t="shared" si="4"/>
        <v>7.8574999999999999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</v>
      </c>
      <c r="F48" s="38">
        <f t="shared" ca="1" si="2"/>
        <v>0</v>
      </c>
      <c r="G48" s="39">
        <f ca="1">+M48*OFFSET(Summary!B$9,Summary!C48,4)*(1+$Q$33)</f>
        <v>0</v>
      </c>
      <c r="H48" s="31"/>
      <c r="I48" s="72">
        <v>6.4</v>
      </c>
      <c r="J48" s="73">
        <v>225</v>
      </c>
      <c r="K48" s="73">
        <v>-665</v>
      </c>
      <c r="L48" s="69">
        <f t="shared" si="3"/>
        <v>-440</v>
      </c>
      <c r="M48" s="40">
        <f t="shared" si="4"/>
        <v>6.2925000000000004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</v>
      </c>
      <c r="F49" s="38">
        <f t="shared" ca="1" si="2"/>
        <v>0</v>
      </c>
      <c r="G49" s="39">
        <f ca="1">+M49*OFFSET(Summary!B$9,Summary!C49,4)*(1+$Q$33)</f>
        <v>0</v>
      </c>
      <c r="H49" s="31"/>
      <c r="I49" s="72">
        <v>8.5</v>
      </c>
      <c r="J49" s="73">
        <v>761</v>
      </c>
      <c r="K49" s="73">
        <v>-847</v>
      </c>
      <c r="L49" s="69">
        <f t="shared" si="3"/>
        <v>-86</v>
      </c>
      <c r="M49" s="40">
        <f t="shared" si="4"/>
        <v>8.8374999999999986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0</v>
      </c>
      <c r="F50" s="38">
        <f t="shared" ca="1" si="2"/>
        <v>0</v>
      </c>
      <c r="G50" s="39">
        <f ca="1">+M50*OFFSET(Summary!B$9,Summary!C50,4)*(1+$Q$33)</f>
        <v>0</v>
      </c>
      <c r="H50" s="31"/>
      <c r="I50" s="72">
        <v>3.5</v>
      </c>
      <c r="J50" s="73">
        <v>133</v>
      </c>
      <c r="K50" s="73">
        <v>-297</v>
      </c>
      <c r="L50" s="69">
        <f t="shared" si="3"/>
        <v>-164</v>
      </c>
      <c r="M50" s="40">
        <f t="shared" si="4"/>
        <v>3.4845000000000002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0</v>
      </c>
      <c r="F51" s="38">
        <f t="shared" ca="1" si="2"/>
        <v>0</v>
      </c>
      <c r="G51" s="39">
        <f ca="1">+M51*OFFSET(Summary!B$9,Summary!C51,4)*(1+$Q$33)</f>
        <v>0</v>
      </c>
      <c r="H51" s="31"/>
      <c r="I51" s="72">
        <v>8.8000000000000007</v>
      </c>
      <c r="J51" s="73">
        <v>282</v>
      </c>
      <c r="K51" s="73">
        <v>-479</v>
      </c>
      <c r="L51" s="69">
        <f t="shared" si="3"/>
        <v>-197</v>
      </c>
      <c r="M51" s="40">
        <f t="shared" si="4"/>
        <v>8.8425000000000011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0</v>
      </c>
      <c r="F52" s="38">
        <f t="shared" ca="1" si="2"/>
        <v>0</v>
      </c>
      <c r="G52" s="39">
        <f ca="1">+M52*OFFSET(Summary!B$9,Summary!C52,4)*(1+$Q$33)</f>
        <v>0</v>
      </c>
      <c r="H52" s="31"/>
      <c r="I52" s="72">
        <v>4.5</v>
      </c>
      <c r="J52" s="73">
        <v>195</v>
      </c>
      <c r="K52" s="73">
        <v>-214</v>
      </c>
      <c r="L52" s="69">
        <f t="shared" si="3"/>
        <v>-19</v>
      </c>
      <c r="M52" s="40">
        <f t="shared" si="4"/>
        <v>4.5880000000000001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0</v>
      </c>
      <c r="F53" s="38">
        <f t="shared" ca="1" si="2"/>
        <v>0</v>
      </c>
      <c r="G53" s="39">
        <f ca="1">+M53*OFFSET(Summary!B$9,Summary!C53,4)*(1+$Q$34)</f>
        <v>0</v>
      </c>
      <c r="H53" s="31"/>
      <c r="I53" s="72">
        <v>4.5</v>
      </c>
      <c r="J53" s="73">
        <v>630</v>
      </c>
      <c r="K53" s="73">
        <v>-401</v>
      </c>
      <c r="L53" s="69">
        <f t="shared" si="3"/>
        <v>229</v>
      </c>
      <c r="M53" s="40">
        <f t="shared" si="4"/>
        <v>4.9295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0</v>
      </c>
      <c r="F54" s="38">
        <f t="shared" ca="1" si="2"/>
        <v>0</v>
      </c>
      <c r="G54" s="39">
        <f ca="1">+M54*OFFSET(Summary!B$9,Summary!C54,4)*(1+$Q$34)</f>
        <v>0</v>
      </c>
      <c r="H54" s="31"/>
      <c r="I54" s="72">
        <v>6.4</v>
      </c>
      <c r="J54" s="73">
        <v>400</v>
      </c>
      <c r="K54" s="73">
        <v>-481</v>
      </c>
      <c r="L54" s="69">
        <f t="shared" si="3"/>
        <v>-81</v>
      </c>
      <c r="M54" s="40">
        <f t="shared" si="4"/>
        <v>6.5595000000000008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0</v>
      </c>
      <c r="F55" s="38">
        <f t="shared" ca="1" si="2"/>
        <v>0</v>
      </c>
      <c r="G55" s="39">
        <f ca="1">+M55*OFFSET(Summary!B$9,Summary!C55,4)*(1+$Q$34)</f>
        <v>0</v>
      </c>
      <c r="H55" s="31"/>
      <c r="I55" s="72">
        <v>8.9</v>
      </c>
      <c r="J55" s="73">
        <v>562</v>
      </c>
      <c r="K55" s="73">
        <v>-622</v>
      </c>
      <c r="L55" s="69">
        <f t="shared" si="3"/>
        <v>-60</v>
      </c>
      <c r="M55" s="40">
        <f t="shared" si="4"/>
        <v>9.1509999999999998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0</v>
      </c>
      <c r="F56" s="38">
        <f t="shared" ca="1" si="2"/>
        <v>0</v>
      </c>
      <c r="G56" s="39">
        <f ca="1">+M56*OFFSET(Summary!B$9,Summary!C56,4)*(1+$Q$34)</f>
        <v>0</v>
      </c>
      <c r="H56" s="31"/>
      <c r="I56" s="72">
        <v>5.7</v>
      </c>
      <c r="J56" s="73">
        <v>314</v>
      </c>
      <c r="K56" s="73">
        <v>-511</v>
      </c>
      <c r="L56" s="69">
        <f t="shared" si="3"/>
        <v>-197</v>
      </c>
      <c r="M56" s="40">
        <f t="shared" si="4"/>
        <v>5.7585000000000006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0</v>
      </c>
      <c r="F57" s="38">
        <f t="shared" ca="1" si="2"/>
        <v>0</v>
      </c>
      <c r="G57" s="39">
        <f ca="1">+M57*OFFSET(Summary!B$9,Summary!C57,4)*(1+$Q$34)</f>
        <v>0</v>
      </c>
      <c r="H57" s="31"/>
      <c r="I57" s="72">
        <v>4.0999999999999996</v>
      </c>
      <c r="J57" s="73">
        <v>263</v>
      </c>
      <c r="K57" s="73">
        <v>-270</v>
      </c>
      <c r="L57" s="69">
        <f t="shared" si="3"/>
        <v>-7</v>
      </c>
      <c r="M57" s="40">
        <f t="shared" si="4"/>
        <v>4.2279999999999998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0</v>
      </c>
      <c r="F58" s="38">
        <f t="shared" ca="1" si="2"/>
        <v>0</v>
      </c>
      <c r="G58" s="39">
        <f ca="1">+M58*OFFSET(Summary!B$9,Summary!C58,4)*(1+$Q$34)</f>
        <v>0</v>
      </c>
      <c r="H58" s="31"/>
      <c r="I58" s="72">
        <v>3.1</v>
      </c>
      <c r="J58" s="74">
        <v>86</v>
      </c>
      <c r="K58" s="74">
        <v>-164</v>
      </c>
      <c r="L58" s="69">
        <f t="shared" si="3"/>
        <v>-78</v>
      </c>
      <c r="M58" s="40">
        <f t="shared" si="4"/>
        <v>3.1040000000000001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0</v>
      </c>
      <c r="F59" s="38">
        <f t="shared" ca="1" si="2"/>
        <v>0</v>
      </c>
      <c r="G59" s="39">
        <f ca="1">+M59*OFFSET(Summary!B$9,Summary!C59,4)*(1+$Q$34)</f>
        <v>0</v>
      </c>
      <c r="H59" s="31"/>
      <c r="I59" s="72">
        <v>2.4</v>
      </c>
      <c r="J59" s="73">
        <v>24</v>
      </c>
      <c r="K59" s="73">
        <v>-43</v>
      </c>
      <c r="L59" s="69">
        <f t="shared" si="3"/>
        <v>-19</v>
      </c>
      <c r="M59" s="40">
        <f t="shared" si="4"/>
        <v>2.4024999999999999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0</v>
      </c>
      <c r="F60" s="38">
        <f t="shared" ca="1" si="2"/>
        <v>0</v>
      </c>
      <c r="G60" s="39">
        <f ca="1">+M60*OFFSET(Summary!B$9,Summary!C60,4)*(1+$Q$34)</f>
        <v>0</v>
      </c>
      <c r="H60" s="31"/>
      <c r="I60" s="72">
        <v>6.7</v>
      </c>
      <c r="J60" s="73">
        <v>321</v>
      </c>
      <c r="K60" s="73">
        <v>-402</v>
      </c>
      <c r="L60" s="69">
        <f t="shared" si="3"/>
        <v>-81</v>
      </c>
      <c r="M60" s="40">
        <f t="shared" si="4"/>
        <v>6.82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0</v>
      </c>
      <c r="F61" s="38">
        <f t="shared" ca="1" si="2"/>
        <v>0</v>
      </c>
      <c r="G61" s="39">
        <f ca="1">+M61*OFFSET(Summary!B$9,Summary!C61,4)*(1+$Q$34)</f>
        <v>0</v>
      </c>
      <c r="H61" s="31"/>
      <c r="I61" s="72">
        <v>4.0999999999999996</v>
      </c>
      <c r="J61" s="73">
        <v>151</v>
      </c>
      <c r="K61" s="73">
        <v>-114</v>
      </c>
      <c r="L61" s="69">
        <f t="shared" si="3"/>
        <v>37</v>
      </c>
      <c r="M61" s="40">
        <f t="shared" si="4"/>
        <v>4.1939999999999991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0</v>
      </c>
      <c r="F62" s="38">
        <f t="shared" ca="1" si="2"/>
        <v>0</v>
      </c>
      <c r="G62" s="39">
        <f ca="1">+M62*OFFSET(Summary!B$9,Summary!C62,4)*(1+$Q$34)</f>
        <v>0</v>
      </c>
      <c r="H62" s="31"/>
      <c r="I62" s="72">
        <v>4.0999999999999996</v>
      </c>
      <c r="J62" s="73">
        <v>171</v>
      </c>
      <c r="K62" s="73">
        <v>-158</v>
      </c>
      <c r="L62" s="69">
        <f t="shared" si="3"/>
        <v>13</v>
      </c>
      <c r="M62" s="40">
        <f t="shared" si="4"/>
        <v>4.1920000000000002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0</v>
      </c>
      <c r="F63" s="38">
        <f t="shared" ca="1" si="2"/>
        <v>0</v>
      </c>
      <c r="G63" s="39">
        <f ca="1">+M63*OFFSET(Summary!B$9,Summary!C63,4)*(1+$Q$34)</f>
        <v>0</v>
      </c>
      <c r="H63" s="31"/>
      <c r="I63" s="72">
        <v>3.4</v>
      </c>
      <c r="J63" s="74">
        <v>77</v>
      </c>
      <c r="K63" s="74">
        <v>-135</v>
      </c>
      <c r="L63" s="69">
        <f t="shared" si="3"/>
        <v>-58</v>
      </c>
      <c r="M63" s="40">
        <f t="shared" si="4"/>
        <v>3.4095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0</v>
      </c>
      <c r="F64" s="46">
        <f ca="1">+E64+G64</f>
        <v>0</v>
      </c>
      <c r="G64" s="47">
        <f ca="1">+M64*OFFSET(Summary!B$9,Summary!C64,4)*(1+$Q$34)</f>
        <v>0</v>
      </c>
      <c r="H64" s="48"/>
      <c r="I64" s="75">
        <v>4.0999999999999996</v>
      </c>
      <c r="J64" s="76">
        <v>56</v>
      </c>
      <c r="K64" s="76">
        <v>-82</v>
      </c>
      <c r="L64" s="70">
        <f t="shared" si="3"/>
        <v>-26</v>
      </c>
      <c r="M64" s="49">
        <f t="shared" si="4"/>
        <v>4.1149999999999993</v>
      </c>
    </row>
    <row r="67" spans="7:7" x14ac:dyDescent="0.35">
      <c r="G67" s="50"/>
    </row>
    <row r="68" spans="7:7" x14ac:dyDescent="0.35">
      <c r="G68" s="50"/>
    </row>
  </sheetData>
  <sheetProtection password="DA55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Carson C</cp:lastModifiedBy>
  <dcterms:created xsi:type="dcterms:W3CDTF">2011-08-18T21:19:56Z</dcterms:created>
  <dcterms:modified xsi:type="dcterms:W3CDTF">2017-08-28T22:04:23Z</dcterms:modified>
</cp:coreProperties>
</file>