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apa\Napa\Napa 2016\Race Documents\Pace calc\"/>
    </mc:Choice>
  </mc:AlternateContent>
  <bookViews>
    <workbookView xWindow="0" yWindow="0" windowWidth="28800" windowHeight="1153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D25" i="2" l="1"/>
  <c r="E29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<sst xmlns="http://schemas.openxmlformats.org/spreadsheetml/2006/main" count="68" uniqueCount="54">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</sst>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6" borderId="8" xfId="0" applyFill="1" applyBorder="1" applyProtection="1"/>
    <xf numFmtId="46" fontId="3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0" fontId="0" fillId="7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7" fontId="0" fillId="7" borderId="0" xfId="0" applyNumberFormat="1" applyFill="1" applyBorder="1"/>
    <xf numFmtId="1" fontId="0" fillId="7" borderId="0" xfId="0" applyNumberFormat="1" applyFill="1" applyBorder="1"/>
    <xf numFmtId="0" fontId="0" fillId="7" borderId="0" xfId="0" applyFill="1" applyBorder="1"/>
    <xf numFmtId="167" fontId="0" fillId="7" borderId="25" xfId="0" applyNumberFormat="1" applyFill="1" applyBorder="1"/>
    <xf numFmtId="1" fontId="0" fillId="7" borderId="25" xfId="0" applyNumberFormat="1" applyFill="1" applyBorder="1"/>
    <xf numFmtId="14" fontId="0" fillId="7" borderId="0" xfId="0" applyNumberFormat="1" applyFill="1" applyProtection="1"/>
    <xf numFmtId="0" fontId="2" fillId="0" borderId="0" xfId="0" applyFont="1" applyProtection="1"/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I20" sqref="I20"/>
    </sheetView>
  </sheetViews>
  <sheetFormatPr defaultColWidth="9.125" defaultRowHeight="15" x14ac:dyDescent="0.25"/>
  <cols>
    <col min="1" max="1" width="9.125" style="28"/>
    <col min="2" max="2" width="4.75" style="28" bestFit="1" customWidth="1"/>
    <col min="3" max="3" width="19.25" style="28" customWidth="1"/>
    <col min="4" max="4" width="19.875" style="28" customWidth="1"/>
    <col min="5" max="5" width="20" style="28" customWidth="1"/>
    <col min="6" max="7" width="20.5" style="28" customWidth="1"/>
    <col min="8" max="8" width="20.125" style="28" hidden="1" customWidth="1"/>
    <col min="9" max="9" width="23.125" style="28" customWidth="1"/>
    <col min="10" max="10" width="10.5" style="28" bestFit="1" customWidth="1"/>
    <col min="11" max="11" width="8.5" style="28" customWidth="1"/>
    <col min="12" max="12" width="10.25" style="28" customWidth="1"/>
    <col min="13" max="13" width="16.5" style="28" hidden="1" customWidth="1"/>
    <col min="14" max="14" width="14" style="28" bestFit="1" customWidth="1"/>
    <col min="15" max="15" width="11.75" style="28" hidden="1" customWidth="1"/>
    <col min="16" max="16" width="16.25" style="28" hidden="1" customWidth="1"/>
    <col min="17" max="17" width="22.75" style="28" hidden="1" customWidth="1"/>
    <col min="18" max="16384" width="9.125" style="28"/>
  </cols>
  <sheetData>
    <row r="1" spans="2:10" x14ac:dyDescent="0.25">
      <c r="C1" s="88" t="s">
        <v>52</v>
      </c>
    </row>
    <row r="2" spans="2:10" x14ac:dyDescent="0.25">
      <c r="C2" s="28" t="s">
        <v>48</v>
      </c>
    </row>
    <row r="3" spans="2:10" x14ac:dyDescent="0.25">
      <c r="C3" s="28" t="s">
        <v>50</v>
      </c>
    </row>
    <row r="4" spans="2:10" x14ac:dyDescent="0.25">
      <c r="C4" s="28" t="s">
        <v>51</v>
      </c>
    </row>
    <row r="5" spans="2:10" x14ac:dyDescent="0.25">
      <c r="C5" s="28" t="s">
        <v>49</v>
      </c>
    </row>
    <row r="7" spans="2:10" x14ac:dyDescent="0.25">
      <c r="C7" s="28" t="s">
        <v>45</v>
      </c>
      <c r="D7" s="28" t="s">
        <v>46</v>
      </c>
      <c r="E7" s="28" t="s">
        <v>47</v>
      </c>
    </row>
    <row r="8" spans="2:10" ht="15.75" thickBot="1" x14ac:dyDescent="0.3">
      <c r="C8" s="87">
        <v>42678</v>
      </c>
      <c r="D8" s="87">
        <v>42679</v>
      </c>
      <c r="E8" s="65">
        <v>0.29166666666666669</v>
      </c>
    </row>
    <row r="9" spans="2:10" ht="15.75" thickBot="1" x14ac:dyDescent="0.3">
      <c r="B9" s="1" t="s">
        <v>0</v>
      </c>
      <c r="C9" s="68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59" t="s">
        <v>5</v>
      </c>
      <c r="D10" s="24" t="s">
        <v>6</v>
      </c>
      <c r="E10" s="51">
        <v>8</v>
      </c>
      <c r="F10" s="29">
        <f>TIME(0,E10,(E10-ROUNDDOWN(E10,0))*60)</f>
        <v>5.5555555555555558E-3</v>
      </c>
      <c r="G10" s="4">
        <f t="shared" ref="G10:G21" si="0">RANK(F10,$F$10:$F$21,1)</f>
        <v>4</v>
      </c>
      <c r="H10" s="52"/>
      <c r="J10" s="30"/>
    </row>
    <row r="11" spans="2:10" x14ac:dyDescent="0.25">
      <c r="B11" s="8">
        <v>2</v>
      </c>
      <c r="C11" s="60" t="s">
        <v>7</v>
      </c>
      <c r="D11" s="24" t="s">
        <v>6</v>
      </c>
      <c r="E11" s="51">
        <v>7</v>
      </c>
      <c r="F11" s="29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25">
      <c r="B12" s="8">
        <v>3</v>
      </c>
      <c r="C12" s="60" t="s">
        <v>8</v>
      </c>
      <c r="D12" s="24" t="s">
        <v>6</v>
      </c>
      <c r="E12" s="51">
        <v>6</v>
      </c>
      <c r="F12" s="29">
        <f t="shared" si="1"/>
        <v>4.1666666666666666E-3</v>
      </c>
      <c r="G12" s="4">
        <f t="shared" si="0"/>
        <v>1</v>
      </c>
      <c r="H12" s="53"/>
    </row>
    <row r="13" spans="2:10" x14ac:dyDescent="0.25">
      <c r="B13" s="7">
        <v>4</v>
      </c>
      <c r="C13" s="61" t="s">
        <v>9</v>
      </c>
      <c r="D13" s="24" t="s">
        <v>6</v>
      </c>
      <c r="E13" s="51">
        <v>12</v>
      </c>
      <c r="F13" s="29">
        <f t="shared" si="1"/>
        <v>8.3333333333333332E-3</v>
      </c>
      <c r="G13" s="5">
        <f t="shared" si="0"/>
        <v>12</v>
      </c>
      <c r="H13" s="54"/>
    </row>
    <row r="14" spans="2:10" x14ac:dyDescent="0.25">
      <c r="B14" s="8">
        <v>5</v>
      </c>
      <c r="C14" s="60" t="s">
        <v>10</v>
      </c>
      <c r="D14" s="24" t="s">
        <v>6</v>
      </c>
      <c r="E14" s="51">
        <v>11</v>
      </c>
      <c r="F14" s="29">
        <f t="shared" si="1"/>
        <v>7.6388888888888886E-3</v>
      </c>
      <c r="G14" s="4">
        <f t="shared" si="0"/>
        <v>10</v>
      </c>
      <c r="H14" s="53"/>
    </row>
    <row r="15" spans="2:10" x14ac:dyDescent="0.25">
      <c r="B15" s="8">
        <v>6</v>
      </c>
      <c r="C15" s="60" t="s">
        <v>11</v>
      </c>
      <c r="D15" s="24" t="s">
        <v>6</v>
      </c>
      <c r="E15" s="51">
        <v>11.5</v>
      </c>
      <c r="F15" s="29">
        <f t="shared" si="1"/>
        <v>7.9861111111111122E-3</v>
      </c>
      <c r="G15" s="4">
        <f t="shared" si="0"/>
        <v>11</v>
      </c>
      <c r="H15" s="53"/>
    </row>
    <row r="16" spans="2:10" x14ac:dyDescent="0.25">
      <c r="B16" s="8">
        <v>7</v>
      </c>
      <c r="C16" s="60" t="s">
        <v>12</v>
      </c>
      <c r="D16" s="24" t="s">
        <v>6</v>
      </c>
      <c r="E16" s="51">
        <v>8.6999999999999993</v>
      </c>
      <c r="F16" s="29">
        <f t="shared" si="1"/>
        <v>6.0416666666666665E-3</v>
      </c>
      <c r="G16" s="4">
        <f t="shared" si="0"/>
        <v>6</v>
      </c>
      <c r="H16" s="53"/>
    </row>
    <row r="17" spans="2:17" x14ac:dyDescent="0.25">
      <c r="B17" s="8">
        <v>8</v>
      </c>
      <c r="C17" s="60" t="s">
        <v>13</v>
      </c>
      <c r="D17" s="24" t="s">
        <v>6</v>
      </c>
      <c r="E17" s="51">
        <v>9</v>
      </c>
      <c r="F17" s="29">
        <f t="shared" si="1"/>
        <v>6.2499999999999995E-3</v>
      </c>
      <c r="G17" s="4">
        <f t="shared" si="0"/>
        <v>8</v>
      </c>
      <c r="H17" s="53"/>
    </row>
    <row r="18" spans="2:17" x14ac:dyDescent="0.25">
      <c r="B18" s="8">
        <v>9</v>
      </c>
      <c r="C18" s="60" t="s">
        <v>14</v>
      </c>
      <c r="D18" s="24" t="s">
        <v>6</v>
      </c>
      <c r="E18" s="51">
        <v>8.6999999999999993</v>
      </c>
      <c r="F18" s="29">
        <f t="shared" si="1"/>
        <v>6.0416666666666665E-3</v>
      </c>
      <c r="G18" s="4">
        <f t="shared" si="0"/>
        <v>6</v>
      </c>
      <c r="H18" s="53"/>
    </row>
    <row r="19" spans="2:17" x14ac:dyDescent="0.25">
      <c r="B19" s="8">
        <v>10</v>
      </c>
      <c r="C19" s="60" t="s">
        <v>15</v>
      </c>
      <c r="D19" s="24" t="s">
        <v>6</v>
      </c>
      <c r="E19" s="51">
        <v>9.5</v>
      </c>
      <c r="F19" s="29">
        <f t="shared" si="1"/>
        <v>6.5972222222222222E-3</v>
      </c>
      <c r="G19" s="4">
        <f t="shared" si="0"/>
        <v>9</v>
      </c>
      <c r="H19" s="53"/>
    </row>
    <row r="20" spans="2:17" x14ac:dyDescent="0.25">
      <c r="B20" s="8">
        <v>11</v>
      </c>
      <c r="C20" s="60" t="s">
        <v>16</v>
      </c>
      <c r="D20" s="24" t="s">
        <v>6</v>
      </c>
      <c r="E20" s="51">
        <v>7.5</v>
      </c>
      <c r="F20" s="29">
        <f t="shared" si="1"/>
        <v>5.208333333333333E-3</v>
      </c>
      <c r="G20" s="4">
        <f t="shared" si="0"/>
        <v>3</v>
      </c>
      <c r="H20" s="53"/>
    </row>
    <row r="21" spans="2:17" ht="15.75" thickBot="1" x14ac:dyDescent="0.3">
      <c r="B21" s="10">
        <v>12</v>
      </c>
      <c r="C21" s="62" t="s">
        <v>17</v>
      </c>
      <c r="D21" s="25" t="s">
        <v>6</v>
      </c>
      <c r="E21" s="51">
        <v>8.3000000000000007</v>
      </c>
      <c r="F21" s="29">
        <f t="shared" si="1"/>
        <v>5.7638888888888887E-3</v>
      </c>
      <c r="G21" s="11">
        <f t="shared" si="0"/>
        <v>5</v>
      </c>
      <c r="H21" s="55"/>
    </row>
    <row r="22" spans="2:17" x14ac:dyDescent="0.2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2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.75" thickBot="1" x14ac:dyDescent="0.3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25">
      <c r="B25" s="74" t="s">
        <v>37</v>
      </c>
      <c r="C25" s="75"/>
      <c r="D25" s="78">
        <f>C8+E8</f>
        <v>42678.291666666664</v>
      </c>
      <c r="E25" s="79"/>
      <c r="F25" s="66"/>
      <c r="G25" s="6"/>
      <c r="H25" s="31"/>
      <c r="I25" s="32"/>
      <c r="J25" s="31"/>
    </row>
    <row r="26" spans="2:17" ht="16.5" thickBot="1" x14ac:dyDescent="0.3">
      <c r="B26" s="76" t="s">
        <v>28</v>
      </c>
      <c r="C26" s="77"/>
      <c r="D26" s="72">
        <f ca="1">C8+F64</f>
        <v>42679.508043920454</v>
      </c>
      <c r="E26" s="73"/>
      <c r="F26" s="67">
        <f ca="1">+SUM(G29:G64)</f>
        <v>1.2163772537872097</v>
      </c>
      <c r="G26" s="80" t="s">
        <v>53</v>
      </c>
      <c r="H26" s="81"/>
      <c r="I26" s="81"/>
      <c r="J26" s="81"/>
      <c r="K26" s="81"/>
      <c r="L26" s="81"/>
    </row>
    <row r="27" spans="2:17" ht="15.75" thickBot="1" x14ac:dyDescent="0.3"/>
    <row r="28" spans="2:17" x14ac:dyDescent="0.2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9" t="s">
        <v>23</v>
      </c>
      <c r="J28" s="69" t="s">
        <v>24</v>
      </c>
      <c r="K28" s="69" t="s">
        <v>25</v>
      </c>
      <c r="L28" s="35" t="s">
        <v>26</v>
      </c>
      <c r="M28" s="35" t="s">
        <v>27</v>
      </c>
    </row>
    <row r="29" spans="2:17" x14ac:dyDescent="0.2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4">
        <f>E8</f>
        <v>0.29166666666666669</v>
      </c>
      <c r="F29" s="38">
        <f ca="1">+E30</f>
        <v>0.31210583989166668</v>
      </c>
      <c r="G29" s="39">
        <f ca="1">+M29*OFFSET(Summary!B$9,Summary!C29,4)</f>
        <v>2.0439173225000003E-2</v>
      </c>
      <c r="H29" s="31"/>
      <c r="I29" s="82">
        <v>3.5</v>
      </c>
      <c r="J29" s="83">
        <v>352.77714500000002</v>
      </c>
      <c r="K29" s="83">
        <v>-347.45192900000001</v>
      </c>
      <c r="L29" s="70">
        <f>+J29+K29</f>
        <v>5.3252160000000117</v>
      </c>
      <c r="M29" s="40">
        <f>+I29+J29/P30+K29/Q30</f>
        <v>3.6790511805000001</v>
      </c>
      <c r="P29" s="28" t="s">
        <v>33</v>
      </c>
      <c r="Q29" s="28" t="s">
        <v>34</v>
      </c>
    </row>
    <row r="30" spans="2:17" x14ac:dyDescent="0.2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0.31210583989166668</v>
      </c>
      <c r="F30" s="38">
        <f t="shared" ref="F30:F63" ca="1" si="2">+E31</f>
        <v>0.32962094128819447</v>
      </c>
      <c r="G30" s="39">
        <f ca="1">+M30*OFFSET(Summary!B$9,Summary!C30,4)</f>
        <v>1.7515101396527781E-2</v>
      </c>
      <c r="H30" s="31"/>
      <c r="I30" s="84">
        <v>3.2</v>
      </c>
      <c r="J30" s="83">
        <v>600.740542</v>
      </c>
      <c r="K30" s="83">
        <v>-395.26793800000002</v>
      </c>
      <c r="L30" s="70">
        <f t="shared" ref="L30:L64" si="3">+J30+K30</f>
        <v>205.47260399999999</v>
      </c>
      <c r="M30" s="40">
        <f t="shared" ref="M30:M64" si="4">+I30+J30/1000+K30/2000</f>
        <v>3.6031065730000003</v>
      </c>
      <c r="P30" s="41">
        <v>1000</v>
      </c>
      <c r="Q30" s="41">
        <v>2000</v>
      </c>
    </row>
    <row r="31" spans="2:17" x14ac:dyDescent="0.2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0.32962094128819447</v>
      </c>
      <c r="F31" s="38">
        <f t="shared" ca="1" si="2"/>
        <v>0.34308741443819446</v>
      </c>
      <c r="G31" s="39">
        <f ca="1">+M31*OFFSET(Summary!B$9,Summary!C31,4)</f>
        <v>1.346647315E-2</v>
      </c>
      <c r="H31" s="31"/>
      <c r="I31" s="82">
        <v>3.3</v>
      </c>
      <c r="J31" s="83">
        <v>85.815510000000003</v>
      </c>
      <c r="K31" s="83">
        <v>-307.72390799999999</v>
      </c>
      <c r="L31" s="70">
        <f t="shared" si="3"/>
        <v>-221.90839799999998</v>
      </c>
      <c r="M31" s="40">
        <f t="shared" si="4"/>
        <v>3.2319535560000001</v>
      </c>
      <c r="Q31" s="28" t="s">
        <v>31</v>
      </c>
    </row>
    <row r="32" spans="2:17" x14ac:dyDescent="0.2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0.34308741443819446</v>
      </c>
      <c r="F32" s="38">
        <f t="shared" ca="1" si="2"/>
        <v>0.36188605048819444</v>
      </c>
      <c r="G32" s="39">
        <f ca="1">+M32*OFFSET(Summary!B$9,Summary!C32,4)</f>
        <v>1.8798636050000001E-2</v>
      </c>
      <c r="H32" s="31"/>
      <c r="I32" s="82">
        <v>2.2000000000000002</v>
      </c>
      <c r="J32" s="83">
        <v>90.413683000000006</v>
      </c>
      <c r="K32" s="83">
        <v>-69.154714000000013</v>
      </c>
      <c r="L32" s="70">
        <f t="shared" si="3"/>
        <v>21.258968999999993</v>
      </c>
      <c r="M32" s="40">
        <f t="shared" si="4"/>
        <v>2.2558363260000003</v>
      </c>
      <c r="P32" s="28" t="s">
        <v>29</v>
      </c>
      <c r="Q32" s="42">
        <v>0</v>
      </c>
    </row>
    <row r="33" spans="2:17" x14ac:dyDescent="0.2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0.36188605048819444</v>
      </c>
      <c r="F33" s="38">
        <f t="shared" ca="1" si="2"/>
        <v>0.4233522569763889</v>
      </c>
      <c r="G33" s="39">
        <f ca="1">+M33*OFFSET(Summary!B$9,Summary!C33,4)</f>
        <v>6.1466206488194432E-2</v>
      </c>
      <c r="H33" s="31"/>
      <c r="I33" s="82">
        <v>7.7</v>
      </c>
      <c r="J33" s="83">
        <v>717.51521000000002</v>
      </c>
      <c r="K33" s="83">
        <v>-742.05999400000007</v>
      </c>
      <c r="L33" s="70">
        <f t="shared" si="3"/>
        <v>-24.54478400000005</v>
      </c>
      <c r="M33" s="40">
        <f t="shared" si="4"/>
        <v>8.0464852129999986</v>
      </c>
      <c r="P33" s="28" t="s">
        <v>30</v>
      </c>
      <c r="Q33" s="42">
        <v>-0.05</v>
      </c>
    </row>
    <row r="34" spans="2:17" x14ac:dyDescent="0.2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0.4233522569763889</v>
      </c>
      <c r="F34" s="38">
        <f t="shared" ca="1" si="2"/>
        <v>0.45406829346249999</v>
      </c>
      <c r="G34" s="39">
        <f ca="1">+M34*OFFSET(Summary!B$9,Summary!C34,4)</f>
        <v>3.0716036486111115E-2</v>
      </c>
      <c r="H34" s="31"/>
      <c r="I34" s="82">
        <v>3.8</v>
      </c>
      <c r="J34" s="83">
        <v>85.491711999999993</v>
      </c>
      <c r="K34" s="83">
        <v>-78.619503999999992</v>
      </c>
      <c r="L34" s="70">
        <f t="shared" si="3"/>
        <v>6.8722080000000005</v>
      </c>
      <c r="M34" s="40">
        <f t="shared" si="4"/>
        <v>3.84618196</v>
      </c>
      <c r="P34" s="28" t="s">
        <v>32</v>
      </c>
      <c r="Q34" s="42">
        <v>0.15</v>
      </c>
    </row>
    <row r="35" spans="2:17" x14ac:dyDescent="0.2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0.45406829346249999</v>
      </c>
      <c r="F35" s="38">
        <f t="shared" ca="1" si="2"/>
        <v>0.48557390763020836</v>
      </c>
      <c r="G35" s="39">
        <f ca="1">+M35*OFFSET(Summary!B$9,Summary!C35,4)</f>
        <v>3.1505614167708335E-2</v>
      </c>
      <c r="H35" s="31"/>
      <c r="I35" s="82">
        <v>5</v>
      </c>
      <c r="J35" s="83">
        <v>261.50351499999999</v>
      </c>
      <c r="K35" s="83">
        <v>-93.56234000000002</v>
      </c>
      <c r="L35" s="70">
        <f t="shared" si="3"/>
        <v>167.94117499999999</v>
      </c>
      <c r="M35" s="40">
        <f t="shared" si="4"/>
        <v>5.2147223450000002</v>
      </c>
    </row>
    <row r="36" spans="2:17" x14ac:dyDescent="0.2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0.48557390763020836</v>
      </c>
      <c r="F36" s="38">
        <f t="shared" ca="1" si="2"/>
        <v>0.51393503468958335</v>
      </c>
      <c r="G36" s="39">
        <f ca="1">+M36*OFFSET(Summary!B$9,Summary!C36,4)</f>
        <v>2.8361127059374994E-2</v>
      </c>
      <c r="H36" s="31"/>
      <c r="I36" s="82">
        <v>4.2</v>
      </c>
      <c r="J36" s="83">
        <v>505.266278</v>
      </c>
      <c r="K36" s="83">
        <v>-334.97189700000001</v>
      </c>
      <c r="L36" s="70">
        <f t="shared" si="3"/>
        <v>170.29438099999999</v>
      </c>
      <c r="M36" s="40">
        <f t="shared" si="4"/>
        <v>4.5377803294999994</v>
      </c>
    </row>
    <row r="37" spans="2:17" x14ac:dyDescent="0.2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0.51393503468958335</v>
      </c>
      <c r="F37" s="38">
        <f t="shared" ca="1" si="2"/>
        <v>0.54103243271062507</v>
      </c>
      <c r="G37" s="39">
        <f ca="1">+M37*OFFSET(Summary!B$9,Summary!C37,4)</f>
        <v>2.709739802104167E-2</v>
      </c>
      <c r="H37" s="31"/>
      <c r="I37" s="82">
        <v>4.4000000000000004</v>
      </c>
      <c r="J37" s="83">
        <v>336.43045200000006</v>
      </c>
      <c r="K37" s="83">
        <v>-502.68776600000012</v>
      </c>
      <c r="L37" s="70">
        <f t="shared" si="3"/>
        <v>-166.25731400000006</v>
      </c>
      <c r="M37" s="40">
        <f t="shared" si="4"/>
        <v>4.4850865690000008</v>
      </c>
      <c r="P37" s="28" t="s">
        <v>35</v>
      </c>
      <c r="Q37" s="43">
        <v>41383.770833333336</v>
      </c>
    </row>
    <row r="38" spans="2:17" x14ac:dyDescent="0.2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0.54103243271062507</v>
      </c>
      <c r="F38" s="38">
        <f t="shared" ca="1" si="2"/>
        <v>0.58735710786444451</v>
      </c>
      <c r="G38" s="39">
        <f ca="1">+M38*OFFSET(Summary!B$9,Summary!C38,4)</f>
        <v>4.6324675153819446E-2</v>
      </c>
      <c r="H38" s="31"/>
      <c r="I38" s="82">
        <v>6.6</v>
      </c>
      <c r="J38" s="83">
        <v>635.37992299999996</v>
      </c>
      <c r="K38" s="83">
        <v>-427.06885199999999</v>
      </c>
      <c r="L38" s="70">
        <f t="shared" si="3"/>
        <v>208.31107099999997</v>
      </c>
      <c r="M38" s="40">
        <f t="shared" si="4"/>
        <v>7.0218454970000002</v>
      </c>
      <c r="P38" s="28" t="s">
        <v>35</v>
      </c>
      <c r="Q38" s="43">
        <v>41384.270833333336</v>
      </c>
    </row>
    <row r="39" spans="2:17" x14ac:dyDescent="0.2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0.58735710786444451</v>
      </c>
      <c r="F39" s="38">
        <f t="shared" ca="1" si="2"/>
        <v>0.63835442414569454</v>
      </c>
      <c r="G39" s="39">
        <f ca="1">+M39*OFFSET(Summary!B$9,Summary!C39,4)</f>
        <v>5.0997316281249996E-2</v>
      </c>
      <c r="H39" s="31"/>
      <c r="I39" s="82">
        <v>9.6999999999999993</v>
      </c>
      <c r="J39" s="83">
        <v>549.52222500000016</v>
      </c>
      <c r="K39" s="83">
        <v>-916.07499799999982</v>
      </c>
      <c r="L39" s="70">
        <f t="shared" si="3"/>
        <v>-366.55277299999966</v>
      </c>
      <c r="M39" s="40">
        <f t="shared" si="4"/>
        <v>9.7914847260000002</v>
      </c>
    </row>
    <row r="40" spans="2:17" x14ac:dyDescent="0.2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0.63835442414569454</v>
      </c>
      <c r="F40" s="38">
        <f t="shared" ca="1" si="2"/>
        <v>0.67437891345979173</v>
      </c>
      <c r="G40" s="39">
        <f ca="1">+M40*OFFSET(Summary!B$9,Summary!C40,4)</f>
        <v>3.602448931409722E-2</v>
      </c>
      <c r="H40" s="31"/>
      <c r="I40" s="82">
        <v>6</v>
      </c>
      <c r="J40" s="83">
        <v>487.53692899999999</v>
      </c>
      <c r="K40" s="83">
        <v>-475.01009599999998</v>
      </c>
      <c r="L40" s="70">
        <f t="shared" si="3"/>
        <v>12.526833000000011</v>
      </c>
      <c r="M40" s="40">
        <f t="shared" si="4"/>
        <v>6.250031881</v>
      </c>
    </row>
    <row r="41" spans="2:17" x14ac:dyDescent="0.2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0.67437891345979173</v>
      </c>
      <c r="F41" s="38">
        <f t="shared" ca="1" si="2"/>
        <v>0.70936162502270839</v>
      </c>
      <c r="G41" s="39">
        <f ca="1">+M41*OFFSET(Summary!B$9,Summary!C41,4)*(1+$Q$33)</f>
        <v>3.4982711562916664E-2</v>
      </c>
      <c r="H41" s="31"/>
      <c r="I41" s="82">
        <v>6.5</v>
      </c>
      <c r="J41" s="83">
        <v>222.79894500000003</v>
      </c>
      <c r="K41" s="83">
        <v>-188.99140299999996</v>
      </c>
      <c r="L41" s="70">
        <f t="shared" si="3"/>
        <v>33.807542000000069</v>
      </c>
      <c r="M41" s="40">
        <f t="shared" si="4"/>
        <v>6.6283032435000004</v>
      </c>
    </row>
    <row r="42" spans="2:17" x14ac:dyDescent="0.2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0.70936162502270839</v>
      </c>
      <c r="F42" s="38">
        <f t="shared" ca="1" si="2"/>
        <v>0.73176194182460075</v>
      </c>
      <c r="G42" s="39">
        <f ca="1">+M42*OFFSET(Summary!B$9,Summary!C42,4)*(1+$Q$33)</f>
        <v>2.2400316801892362E-2</v>
      </c>
      <c r="H42" s="31"/>
      <c r="I42" s="82">
        <v>4.7</v>
      </c>
      <c r="J42" s="83">
        <v>279.74241599999999</v>
      </c>
      <c r="K42" s="83">
        <v>-258.29499900000002</v>
      </c>
      <c r="L42" s="70">
        <f t="shared" si="3"/>
        <v>21.447416999999973</v>
      </c>
      <c r="M42" s="40">
        <f t="shared" si="4"/>
        <v>4.8505949165000004</v>
      </c>
    </row>
    <row r="43" spans="2:17" x14ac:dyDescent="0.2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0.73176194182460075</v>
      </c>
      <c r="F43" s="38">
        <f t="shared" ca="1" si="2"/>
        <v>0.75903682155543406</v>
      </c>
      <c r="G43" s="39">
        <f ca="1">+M43*OFFSET(Summary!B$9,Summary!C43,4)*(1+$Q$33)</f>
        <v>2.7274879730833333E-2</v>
      </c>
      <c r="H43" s="31"/>
      <c r="I43" s="82">
        <v>6.7</v>
      </c>
      <c r="J43" s="83">
        <v>363.73039199999982</v>
      </c>
      <c r="K43" s="83">
        <v>-346.46891999999991</v>
      </c>
      <c r="L43" s="70">
        <f t="shared" si="3"/>
        <v>17.261471999999912</v>
      </c>
      <c r="M43" s="40">
        <f t="shared" si="4"/>
        <v>6.8904959320000003</v>
      </c>
    </row>
    <row r="44" spans="2:17" x14ac:dyDescent="0.2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0.75903682155543406</v>
      </c>
      <c r="F44" s="38">
        <f t="shared" ca="1" si="2"/>
        <v>0.82556281605710069</v>
      </c>
      <c r="G44" s="39">
        <f ca="1">+M44*OFFSET(Summary!B$9,Summary!C44,4)*(1+$Q$33)</f>
        <v>6.6525994501666671E-2</v>
      </c>
      <c r="H44" s="31"/>
      <c r="I44" s="82">
        <v>8.1999999999999993</v>
      </c>
      <c r="J44" s="83">
        <v>327.25591899999995</v>
      </c>
      <c r="K44" s="83">
        <v>-247.944806</v>
      </c>
      <c r="L44" s="70">
        <f t="shared" si="3"/>
        <v>79.311112999999949</v>
      </c>
      <c r="M44" s="40">
        <f t="shared" si="4"/>
        <v>8.4032835160000001</v>
      </c>
    </row>
    <row r="45" spans="2:17" x14ac:dyDescent="0.2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0.82556281605710069</v>
      </c>
      <c r="F45" s="38">
        <f t="shared" ca="1" si="2"/>
        <v>0.86617228829758686</v>
      </c>
      <c r="G45" s="39">
        <f ca="1">+M45*OFFSET(Summary!B$9,Summary!C45,4)*(1+$Q$33)</f>
        <v>4.0609472240486111E-2</v>
      </c>
      <c r="H45" s="31"/>
      <c r="I45" s="82">
        <v>5.6</v>
      </c>
      <c r="J45" s="83">
        <v>89.935770000000034</v>
      </c>
      <c r="K45" s="83">
        <v>-187.97871200000003</v>
      </c>
      <c r="L45" s="70">
        <f t="shared" si="3"/>
        <v>-98.042941999999996</v>
      </c>
      <c r="M45" s="40">
        <f t="shared" si="4"/>
        <v>5.5959464140000001</v>
      </c>
    </row>
    <row r="46" spans="2:17" x14ac:dyDescent="0.2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0.86617228829758686</v>
      </c>
      <c r="F46" s="38">
        <f t="shared" ca="1" si="2"/>
        <v>0.90362066973230037</v>
      </c>
      <c r="G46" s="39">
        <f ca="1">+M46*OFFSET(Summary!B$9,Summary!C46,4)*(1+$Q$33)</f>
        <v>3.7448381434713553E-2</v>
      </c>
      <c r="H46" s="31"/>
      <c r="I46" s="82">
        <v>4.9000000000000004</v>
      </c>
      <c r="J46" s="83">
        <v>53.26763099999998</v>
      </c>
      <c r="K46" s="83">
        <v>-34.559194999999988</v>
      </c>
      <c r="L46" s="70">
        <f t="shared" si="3"/>
        <v>18.708435999999992</v>
      </c>
      <c r="M46" s="40">
        <f t="shared" si="4"/>
        <v>4.9359880335000001</v>
      </c>
    </row>
    <row r="47" spans="2:17" x14ac:dyDescent="0.2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0.90362066973230037</v>
      </c>
      <c r="F47" s="38">
        <f t="shared" ca="1" si="2"/>
        <v>0.92777404404747743</v>
      </c>
      <c r="G47" s="39">
        <f ca="1">+M47*OFFSET(Summary!B$9,Summary!C47,4)*(1+$Q$33)</f>
        <v>2.4153374315177081E-2</v>
      </c>
      <c r="H47" s="31"/>
      <c r="I47" s="82">
        <v>4.2</v>
      </c>
      <c r="J47" s="83">
        <v>37.004606999999979</v>
      </c>
      <c r="K47" s="83">
        <v>-57.588399999999979</v>
      </c>
      <c r="L47" s="70">
        <f t="shared" si="3"/>
        <v>-20.583793</v>
      </c>
      <c r="M47" s="40">
        <f t="shared" si="4"/>
        <v>4.2082104070000002</v>
      </c>
    </row>
    <row r="48" spans="2:17" x14ac:dyDescent="0.2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0.92777404404747743</v>
      </c>
      <c r="F48" s="38">
        <f t="shared" ca="1" si="2"/>
        <v>0.95911729467153994</v>
      </c>
      <c r="G48" s="39">
        <f ca="1">+M48*OFFSET(Summary!B$9,Summary!C48,4)*(1+$Q$33)</f>
        <v>3.1343250624062499E-2</v>
      </c>
      <c r="H48" s="31"/>
      <c r="I48" s="82">
        <v>5.2</v>
      </c>
      <c r="J48" s="83">
        <v>116.84203299999999</v>
      </c>
      <c r="K48" s="83">
        <v>-75.957539999999995</v>
      </c>
      <c r="L48" s="70">
        <f t="shared" si="3"/>
        <v>40.884492999999992</v>
      </c>
      <c r="M48" s="40">
        <f t="shared" si="4"/>
        <v>5.2788632630000007</v>
      </c>
    </row>
    <row r="49" spans="2:13" x14ac:dyDescent="0.2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0.95911729467153994</v>
      </c>
      <c r="F49" s="38">
        <f t="shared" ca="1" si="2"/>
        <v>0.98328361743219095</v>
      </c>
      <c r="G49" s="39">
        <f ca="1">+M49*OFFSET(Summary!B$9,Summary!C49,4)*(1+$Q$33)</f>
        <v>2.4166322760651043E-2</v>
      </c>
      <c r="H49" s="31"/>
      <c r="I49" s="82">
        <v>4.2</v>
      </c>
      <c r="J49" s="83">
        <v>21.766350000000017</v>
      </c>
      <c r="K49" s="83">
        <v>-22.599905000000007</v>
      </c>
      <c r="L49" s="70">
        <f t="shared" si="3"/>
        <v>-0.83355499999998983</v>
      </c>
      <c r="M49" s="40">
        <f t="shared" si="4"/>
        <v>4.2104663975000003</v>
      </c>
    </row>
    <row r="50" spans="2:13" x14ac:dyDescent="0.2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0.98328361743219095</v>
      </c>
      <c r="F50" s="38">
        <f t="shared" ca="1" si="2"/>
        <v>1.0036659410844044</v>
      </c>
      <c r="G50" s="39">
        <f ca="1">+M50*OFFSET(Summary!B$9,Summary!C50,4)*(1+$Q$33)</f>
        <v>2.0382323652213537E-2</v>
      </c>
      <c r="H50" s="31"/>
      <c r="I50" s="82">
        <v>3.2</v>
      </c>
      <c r="J50" s="83">
        <v>103.90174299999998</v>
      </c>
      <c r="K50" s="83">
        <v>-103.52735099999998</v>
      </c>
      <c r="L50" s="70">
        <f t="shared" si="3"/>
        <v>0.37439200000000028</v>
      </c>
      <c r="M50" s="40">
        <f t="shared" si="4"/>
        <v>3.2521380674999998</v>
      </c>
    </row>
    <row r="51" spans="2:13" x14ac:dyDescent="0.2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1.0036659410844044</v>
      </c>
      <c r="F51" s="38">
        <f t="shared" ca="1" si="2"/>
        <v>1.0186828796741181</v>
      </c>
      <c r="G51" s="39">
        <f ca="1">+M51*OFFSET(Summary!B$9,Summary!C51,4)*(1+$Q$33)</f>
        <v>1.5016938589713541E-2</v>
      </c>
      <c r="H51" s="31"/>
      <c r="I51" s="82">
        <v>3</v>
      </c>
      <c r="J51" s="83">
        <v>70.682569000000029</v>
      </c>
      <c r="K51" s="83">
        <v>-71.360487000000035</v>
      </c>
      <c r="L51" s="70">
        <f t="shared" si="3"/>
        <v>-0.67791800000000535</v>
      </c>
      <c r="M51" s="40">
        <f t="shared" si="4"/>
        <v>3.0350023255000003</v>
      </c>
    </row>
    <row r="52" spans="2:13" x14ac:dyDescent="0.2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1.0186828796741181</v>
      </c>
      <c r="F52" s="38">
        <f t="shared" ca="1" si="2"/>
        <v>1.0348947960706423</v>
      </c>
      <c r="G52" s="39">
        <f ca="1">+M52*OFFSET(Summary!B$9,Summary!C52,4)*(1+$Q$33)</f>
        <v>1.6211916396524306E-2</v>
      </c>
      <c r="H52" s="31"/>
      <c r="I52" s="82">
        <v>2.9</v>
      </c>
      <c r="J52" s="83">
        <v>148.11811299999999</v>
      </c>
      <c r="K52" s="83">
        <v>-174.826052</v>
      </c>
      <c r="L52" s="70">
        <f t="shared" si="3"/>
        <v>-26.70793900000001</v>
      </c>
      <c r="M52" s="40">
        <f t="shared" si="4"/>
        <v>2.960705087</v>
      </c>
    </row>
    <row r="53" spans="2:13" x14ac:dyDescent="0.2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1.0348947960706423</v>
      </c>
      <c r="F53" s="38">
        <f t="shared" ca="1" si="2"/>
        <v>1.0568721979964757</v>
      </c>
      <c r="G53" s="39">
        <f ca="1">+M53*OFFSET(Summary!B$9,Summary!C53,4)*(1+$Q$34)</f>
        <v>2.1977401925833334E-2</v>
      </c>
      <c r="H53" s="31"/>
      <c r="I53" s="82">
        <v>3.4</v>
      </c>
      <c r="J53" s="83">
        <v>73.429130999999998</v>
      </c>
      <c r="K53" s="83">
        <v>-66.975920000000002</v>
      </c>
      <c r="L53" s="70">
        <f t="shared" si="3"/>
        <v>6.453210999999996</v>
      </c>
      <c r="M53" s="40">
        <f t="shared" si="4"/>
        <v>3.4399411710000001</v>
      </c>
    </row>
    <row r="54" spans="2:13" x14ac:dyDescent="0.2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1.0568721979964757</v>
      </c>
      <c r="F54" s="38">
        <f t="shared" ca="1" si="2"/>
        <v>1.079535591322986</v>
      </c>
      <c r="G54" s="39">
        <f ca="1">+M54*OFFSET(Summary!B$9,Summary!C54,4)*(1+$Q$34)</f>
        <v>2.2663393326510416E-2</v>
      </c>
      <c r="H54" s="31"/>
      <c r="I54" s="82">
        <v>4</v>
      </c>
      <c r="J54" s="83">
        <v>62.135088999999994</v>
      </c>
      <c r="K54" s="83">
        <v>-16.124490999999978</v>
      </c>
      <c r="L54" s="70">
        <f t="shared" si="3"/>
        <v>46.010598000000016</v>
      </c>
      <c r="M54" s="40">
        <f t="shared" si="4"/>
        <v>4.0540728435000002</v>
      </c>
    </row>
    <row r="55" spans="2:13" x14ac:dyDescent="0.2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1.079535591322986</v>
      </c>
      <c r="F55" s="38">
        <f t="shared" ca="1" si="2"/>
        <v>1.0922249910824653</v>
      </c>
      <c r="G55" s="39">
        <f ca="1">+M55*OFFSET(Summary!B$9,Summary!C55,4)*(1+$Q$34)</f>
        <v>1.2689399759479164E-2</v>
      </c>
      <c r="H55" s="31"/>
      <c r="I55" s="82">
        <v>2.2999999999999998</v>
      </c>
      <c r="J55" s="83">
        <v>377.42949599999997</v>
      </c>
      <c r="K55" s="83">
        <v>-58.413875000000019</v>
      </c>
      <c r="L55" s="70">
        <f t="shared" si="3"/>
        <v>319.01562099999995</v>
      </c>
      <c r="M55" s="40">
        <f t="shared" si="4"/>
        <v>2.6482225584999997</v>
      </c>
    </row>
    <row r="56" spans="2:13" x14ac:dyDescent="0.2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1.0922249910824653</v>
      </c>
      <c r="F56" s="38">
        <f t="shared" ca="1" si="2"/>
        <v>1.146371040668507</v>
      </c>
      <c r="G56" s="39">
        <f ca="1">+M56*OFFSET(Summary!B$9,Summary!C56,4)*(1+$Q$34)</f>
        <v>5.4146049586041654E-2</v>
      </c>
      <c r="H56" s="31"/>
      <c r="I56" s="82">
        <v>5.47</v>
      </c>
      <c r="J56" s="83">
        <v>657.03376800000001</v>
      </c>
      <c r="K56" s="83">
        <v>-954.02240500000016</v>
      </c>
      <c r="L56" s="70">
        <f t="shared" si="3"/>
        <v>-296.98863700000015</v>
      </c>
      <c r="M56" s="40">
        <f t="shared" si="4"/>
        <v>5.6500225654999996</v>
      </c>
    </row>
    <row r="57" spans="2:13" x14ac:dyDescent="0.2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1.146371040668507</v>
      </c>
      <c r="F57" s="38">
        <f t="shared" ca="1" si="2"/>
        <v>1.1750244325857639</v>
      </c>
      <c r="G57" s="39">
        <f ca="1">+M57*OFFSET(Summary!B$9,Summary!C57,4)*(1+$Q$34)</f>
        <v>2.8653391917256944E-2</v>
      </c>
      <c r="H57" s="31"/>
      <c r="I57" s="82">
        <v>3.2</v>
      </c>
      <c r="J57" s="83">
        <v>74.15903000000003</v>
      </c>
      <c r="K57" s="83">
        <v>-24.858082000000053</v>
      </c>
      <c r="L57" s="70">
        <f t="shared" si="3"/>
        <v>49.300947999999977</v>
      </c>
      <c r="M57" s="40">
        <f t="shared" si="4"/>
        <v>3.2617299890000004</v>
      </c>
    </row>
    <row r="58" spans="2:13" x14ac:dyDescent="0.2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1.1750244325857639</v>
      </c>
      <c r="F58" s="38">
        <f t="shared" ca="1" si="2"/>
        <v>1.2107881863493317</v>
      </c>
      <c r="G58" s="39">
        <f ca="1">+M58*OFFSET(Summary!B$9,Summary!C58,4)*(1+$Q$34)</f>
        <v>3.5763753763567711E-2</v>
      </c>
      <c r="H58" s="31"/>
      <c r="I58" s="82">
        <v>3.9</v>
      </c>
      <c r="J58" s="83">
        <v>38.622979000000015</v>
      </c>
      <c r="K58" s="83">
        <v>-88.995610999999997</v>
      </c>
      <c r="L58" s="70">
        <f t="shared" si="3"/>
        <v>-50.372631999999982</v>
      </c>
      <c r="M58" s="40">
        <f t="shared" si="4"/>
        <v>3.8941251735</v>
      </c>
    </row>
    <row r="59" spans="2:13" x14ac:dyDescent="0.2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1.2107881863493317</v>
      </c>
      <c r="F59" s="38">
        <f t="shared" ca="1" si="2"/>
        <v>1.3027577243874566</v>
      </c>
      <c r="G59" s="39">
        <f ca="1">+M59*OFFSET(Summary!B$9,Summary!C59,4)*(1+$Q$34)</f>
        <v>9.1969538038124979E-2</v>
      </c>
      <c r="H59" s="31"/>
      <c r="I59" s="82">
        <v>12.9</v>
      </c>
      <c r="J59" s="83">
        <v>484.92631499999999</v>
      </c>
      <c r="K59" s="83">
        <v>-295.86266999999998</v>
      </c>
      <c r="L59" s="70">
        <f t="shared" si="3"/>
        <v>189.06364500000001</v>
      </c>
      <c r="M59" s="40">
        <f t="shared" si="4"/>
        <v>13.236994979999999</v>
      </c>
    </row>
    <row r="60" spans="2:13" x14ac:dyDescent="0.2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1.3027577243874566</v>
      </c>
      <c r="F60" s="38">
        <f t="shared" ca="1" si="2"/>
        <v>1.3471244454298004</v>
      </c>
      <c r="G60" s="39">
        <f ca="1">+M60*OFFSET(Summary!B$9,Summary!C60,4)*(1+$Q$34)</f>
        <v>4.4366721042343744E-2</v>
      </c>
      <c r="H60" s="31"/>
      <c r="I60" s="82">
        <v>6.2</v>
      </c>
      <c r="J60" s="83">
        <v>165.88800399999997</v>
      </c>
      <c r="K60" s="83">
        <v>-386.25363099999993</v>
      </c>
      <c r="L60" s="70">
        <f t="shared" si="3"/>
        <v>-220.36562699999996</v>
      </c>
      <c r="M60" s="40">
        <f t="shared" si="4"/>
        <v>6.1727611885</v>
      </c>
    </row>
    <row r="61" spans="2:13" x14ac:dyDescent="0.2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1.3471244454298004</v>
      </c>
      <c r="F61" s="38">
        <f t="shared" ca="1" si="2"/>
        <v>1.3812472822036859</v>
      </c>
      <c r="G61" s="39">
        <f ca="1">+M61*OFFSET(Summary!B$9,Summary!C61,4)*(1+$Q$34)</f>
        <v>3.4122836773885418E-2</v>
      </c>
      <c r="H61" s="31"/>
      <c r="I61" s="82">
        <v>4.9000000000000004</v>
      </c>
      <c r="J61" s="83">
        <v>80.079008999999971</v>
      </c>
      <c r="K61" s="83">
        <v>-137.69225999999998</v>
      </c>
      <c r="L61" s="70">
        <f t="shared" si="3"/>
        <v>-57.613251000000005</v>
      </c>
      <c r="M61" s="40">
        <f t="shared" si="4"/>
        <v>4.9112328790000008</v>
      </c>
    </row>
    <row r="62" spans="2:13" x14ac:dyDescent="0.2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1.3812472822036859</v>
      </c>
      <c r="F62" s="38">
        <f t="shared" ca="1" si="2"/>
        <v>1.4509883510970192</v>
      </c>
      <c r="G62" s="39">
        <f ca="1">+M62*OFFSET(Summary!B$9,Summary!C62,4)*(1+$Q$34)</f>
        <v>6.9741068893333327E-2</v>
      </c>
      <c r="H62" s="31"/>
      <c r="I62" s="82">
        <v>9</v>
      </c>
      <c r="J62" s="83">
        <v>448.71954399999993</v>
      </c>
      <c r="K62" s="83">
        <v>-512.60811200000001</v>
      </c>
      <c r="L62" s="70">
        <f t="shared" si="3"/>
        <v>-63.888568000000078</v>
      </c>
      <c r="M62" s="40">
        <f t="shared" si="4"/>
        <v>9.192415488</v>
      </c>
    </row>
    <row r="63" spans="2:13" x14ac:dyDescent="0.2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1.4509883510970192</v>
      </c>
      <c r="F63" s="38">
        <f t="shared" ca="1" si="2"/>
        <v>1.4722360290226701</v>
      </c>
      <c r="G63" s="39">
        <f ca="1">+M63*OFFSET(Summary!B$9,Summary!C63,4)*(1+$Q$34)</f>
        <v>2.1247677925651038E-2</v>
      </c>
      <c r="H63" s="31"/>
      <c r="I63" s="82">
        <v>3.5</v>
      </c>
      <c r="J63" s="83">
        <v>91.693960000000018</v>
      </c>
      <c r="K63" s="83">
        <v>-88.511117000000013</v>
      </c>
      <c r="L63" s="70">
        <f t="shared" si="3"/>
        <v>3.1828430000000054</v>
      </c>
      <c r="M63" s="40">
        <f t="shared" si="4"/>
        <v>3.5474384015</v>
      </c>
    </row>
    <row r="64" spans="2:13" ht="15.75" thickBot="1" x14ac:dyDescent="0.3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1.4722360290226701</v>
      </c>
      <c r="F64" s="46">
        <f ca="1">+E64+G64</f>
        <v>1.5080439204538767</v>
      </c>
      <c r="G64" s="47">
        <f ca="1">+M64*OFFSET(Summary!B$9,Summary!C64,4)*(1+$Q$34)</f>
        <v>3.58078914312066E-2</v>
      </c>
      <c r="H64" s="48"/>
      <c r="I64" s="85">
        <v>5.2</v>
      </c>
      <c r="J64" s="86">
        <v>290.47679699999992</v>
      </c>
      <c r="K64" s="86">
        <v>-176.68671899999998</v>
      </c>
      <c r="L64" s="71">
        <f t="shared" si="3"/>
        <v>113.79007799999994</v>
      </c>
      <c r="M64" s="49">
        <f t="shared" si="4"/>
        <v>5.4021334375000007</v>
      </c>
    </row>
    <row r="67" spans="7:7" x14ac:dyDescent="0.25">
      <c r="G67" s="50"/>
    </row>
    <row r="68" spans="7:7" x14ac:dyDescent="0.25">
      <c r="G68" s="50"/>
    </row>
  </sheetData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5" customWidth="1"/>
    <col min="8" max="8" width="15.25" customWidth="1"/>
  </cols>
  <sheetData>
    <row r="5" spans="4:7" x14ac:dyDescent="0.25">
      <c r="D5" s="23">
        <v>374.11291273474779</v>
      </c>
    </row>
    <row r="6" spans="4:7" x14ac:dyDescent="0.25">
      <c r="D6" s="23">
        <v>131.8101157412521</v>
      </c>
      <c r="G6" s="23">
        <v>-158.61178464770396</v>
      </c>
    </row>
    <row r="7" spans="4:7" x14ac:dyDescent="0.25">
      <c r="D7" s="23">
        <v>209.50016580128678</v>
      </c>
      <c r="G7" s="23">
        <v>-337.96166451740186</v>
      </c>
    </row>
    <row r="8" spans="4:7" x14ac:dyDescent="0.25">
      <c r="D8" s="23">
        <v>391.42708359336842</v>
      </c>
      <c r="G8" s="23">
        <v>-204.15530980181703</v>
      </c>
    </row>
    <row r="9" spans="4:7" x14ac:dyDescent="0.25">
      <c r="D9" s="23">
        <v>391.36080265355253</v>
      </c>
      <c r="G9" s="23">
        <v>-325.72709056949617</v>
      </c>
    </row>
    <row r="10" spans="4:7" x14ac:dyDescent="0.25">
      <c r="D10" s="23">
        <v>116.16782606923576</v>
      </c>
      <c r="G10" s="23">
        <v>-467.06089834666392</v>
      </c>
    </row>
    <row r="11" spans="4:7" x14ac:dyDescent="0.25">
      <c r="D11" s="23">
        <v>166.10851009368849</v>
      </c>
      <c r="G11" s="23">
        <v>-109.29561803519721</v>
      </c>
    </row>
    <row r="12" spans="4:7" x14ac:dyDescent="0.25">
      <c r="D12" s="23">
        <v>336.43045129013001</v>
      </c>
      <c r="G12" s="23">
        <v>-51.927653711318996</v>
      </c>
    </row>
    <row r="13" spans="4:7" x14ac:dyDescent="0.25">
      <c r="D13" s="23">
        <v>640.02157754135305</v>
      </c>
      <c r="G13" s="23">
        <v>-384.70529780197091</v>
      </c>
    </row>
    <row r="14" spans="4:7" x14ac:dyDescent="0.25">
      <c r="D14" s="23">
        <v>634.56814661789099</v>
      </c>
      <c r="G14" s="23">
        <v>-502.68776436614996</v>
      </c>
    </row>
    <row r="15" spans="4:7" x14ac:dyDescent="0.25">
      <c r="D15" s="23">
        <v>48.4064571738243</v>
      </c>
      <c r="G15" s="23">
        <v>-431.71050655365099</v>
      </c>
    </row>
    <row r="16" spans="4:7" x14ac:dyDescent="0.25">
      <c r="D16" s="23">
        <v>225.74270236349156</v>
      </c>
      <c r="G16" s="23">
        <v>-859.10517591476594</v>
      </c>
    </row>
    <row r="17" spans="4:7" x14ac:dyDescent="0.25">
      <c r="D17" s="23">
        <v>266.16205714225754</v>
      </c>
      <c r="G17" s="23">
        <v>-188.10159307241463</v>
      </c>
    </row>
    <row r="18" spans="4:7" x14ac:dyDescent="0.25">
      <c r="D18" s="23">
        <v>331.36136236190669</v>
      </c>
      <c r="G18" s="23">
        <v>-178.20264645528852</v>
      </c>
    </row>
    <row r="19" spans="4:7" x14ac:dyDescent="0.25">
      <c r="D19" s="23">
        <v>255.30387010383484</v>
      </c>
      <c r="G19" s="23">
        <v>-246.46365376472448</v>
      </c>
    </row>
    <row r="20" spans="4:7" x14ac:dyDescent="0.25">
      <c r="D20" s="23">
        <v>96.527990242004208</v>
      </c>
      <c r="G20" s="23">
        <v>-359.15181184768642</v>
      </c>
    </row>
    <row r="21" spans="4:7" x14ac:dyDescent="0.25">
      <c r="D21" s="23">
        <v>400.49778873062093</v>
      </c>
      <c r="G21" s="23">
        <v>-245.46055094528072</v>
      </c>
    </row>
    <row r="22" spans="4:7" x14ac:dyDescent="0.25">
      <c r="D22" s="23">
        <v>625.77327582549879</v>
      </c>
      <c r="G22" s="23">
        <v>-361.79239204788109</v>
      </c>
    </row>
    <row r="23" spans="4:7" x14ac:dyDescent="0.25">
      <c r="D23" s="23">
        <v>98.394592174528015</v>
      </c>
      <c r="G23" s="23">
        <v>-86.056110214233001</v>
      </c>
    </row>
    <row r="24" spans="4:7" x14ac:dyDescent="0.25">
      <c r="D24" s="23">
        <v>255.67901908111696</v>
      </c>
      <c r="G24" s="23">
        <v>-32.470121171950936</v>
      </c>
    </row>
    <row r="25" spans="4:7" x14ac:dyDescent="0.25">
      <c r="D25" s="23">
        <v>62.08952439689682</v>
      </c>
      <c r="G25" s="23">
        <v>-829.97091872405906</v>
      </c>
    </row>
    <row r="26" spans="4:7" x14ac:dyDescent="0.25">
      <c r="D26" s="23">
        <v>70.848098726272497</v>
      </c>
      <c r="G26" s="23">
        <v>-135.86528331374902</v>
      </c>
    </row>
    <row r="27" spans="4:7" x14ac:dyDescent="0.25">
      <c r="D27" s="23">
        <v>426.58702925300616</v>
      </c>
      <c r="G27" s="23">
        <v>-185.72629777527106</v>
      </c>
    </row>
    <row r="28" spans="4:7" x14ac:dyDescent="0.25">
      <c r="D28" s="23">
        <v>107.9899102737903</v>
      </c>
      <c r="G28" s="23">
        <v>-544.61438452911477</v>
      </c>
    </row>
    <row r="29" spans="4:7" x14ac:dyDescent="0.25">
      <c r="D29" s="23">
        <v>132.78357592773418</v>
      </c>
      <c r="G29" s="23">
        <v>-133.569782348633</v>
      </c>
    </row>
    <row r="30" spans="4:7" x14ac:dyDescent="0.25">
      <c r="D30" s="23">
        <v>140.15628871917616</v>
      </c>
      <c r="G30" s="23">
        <v>-42.912119197845392</v>
      </c>
    </row>
    <row r="31" spans="4:7" x14ac:dyDescent="0.25">
      <c r="D31" s="23">
        <v>42.152443614006003</v>
      </c>
      <c r="G31" s="23">
        <v>-449.9426955337525</v>
      </c>
    </row>
    <row r="32" spans="4:7" x14ac:dyDescent="0.25">
      <c r="D32" s="23">
        <v>22.787764310836803</v>
      </c>
      <c r="G32" s="23">
        <v>-151.2396131742</v>
      </c>
    </row>
    <row r="33" spans="4:8" x14ac:dyDescent="0.25">
      <c r="D33" s="23">
        <v>337.2308790407177</v>
      </c>
      <c r="G33" s="23">
        <v>-126.8839316201209</v>
      </c>
      <c r="H33" s="23"/>
    </row>
    <row r="34" spans="4:8" x14ac:dyDescent="0.25">
      <c r="D34" s="23">
        <v>357.11008573913693</v>
      </c>
      <c r="G34" s="23">
        <v>-56.339928806901</v>
      </c>
      <c r="H34" s="23"/>
    </row>
    <row r="35" spans="4:8" x14ac:dyDescent="0.25">
      <c r="D35" s="23">
        <v>239.33060401534806</v>
      </c>
      <c r="G35" s="23">
        <v>-229.71996239423598</v>
      </c>
      <c r="H35" s="23"/>
    </row>
    <row r="36" spans="4:8" x14ac:dyDescent="0.25">
      <c r="G36" s="23">
        <v>-16.822407760143307</v>
      </c>
      <c r="H36" s="23"/>
    </row>
    <row r="37" spans="4:8" x14ac:dyDescent="0.25">
      <c r="G37" s="23">
        <v>-31.236510780334502</v>
      </c>
      <c r="H37" s="23"/>
    </row>
    <row r="38" spans="4:8" x14ac:dyDescent="0.25">
      <c r="G38" s="23">
        <v>-166.0974052534099</v>
      </c>
      <c r="H38" s="23"/>
    </row>
    <row r="39" spans="4:8" x14ac:dyDescent="0.25">
      <c r="G39" s="23">
        <v>-358.34966001510702</v>
      </c>
      <c r="H39" s="23"/>
    </row>
    <row r="40" spans="4:8" x14ac:dyDescent="0.25">
      <c r="G40" s="23">
        <v>-156.38571396636803</v>
      </c>
      <c r="H40" s="23"/>
    </row>
    <row r="41" spans="4:8" x14ac:dyDescent="0.25">
      <c r="G41" s="23">
        <v>-142.19462298584415</v>
      </c>
      <c r="H41" s="23"/>
    </row>
    <row r="42" spans="4:8" x14ac:dyDescent="0.25">
      <c r="H42" s="23"/>
    </row>
    <row r="43" spans="4:8" x14ac:dyDescent="0.25">
      <c r="H43" s="23"/>
    </row>
    <row r="44" spans="4:8" x14ac:dyDescent="0.25">
      <c r="H44" s="23"/>
    </row>
    <row r="45" spans="4:8" x14ac:dyDescent="0.25">
      <c r="H45" s="23"/>
    </row>
    <row r="46" spans="4:8" x14ac:dyDescent="0.25">
      <c r="H46" s="23"/>
    </row>
    <row r="47" spans="4:8" x14ac:dyDescent="0.25">
      <c r="H47" s="23"/>
    </row>
    <row r="48" spans="4:8" x14ac:dyDescent="0.25">
      <c r="H48" s="23"/>
    </row>
    <row r="49" spans="8:8" x14ac:dyDescent="0.25">
      <c r="H49" s="23"/>
    </row>
    <row r="50" spans="8:8" x14ac:dyDescent="0.25">
      <c r="H50" s="23"/>
    </row>
    <row r="51" spans="8:8" x14ac:dyDescent="0.25">
      <c r="H51" s="23"/>
    </row>
    <row r="52" spans="8:8" x14ac:dyDescent="0.25">
      <c r="H52" s="23"/>
    </row>
    <row r="53" spans="8:8" x14ac:dyDescent="0.25">
      <c r="H53" s="23"/>
    </row>
    <row r="54" spans="8:8" x14ac:dyDescent="0.25">
      <c r="H54" s="23"/>
    </row>
    <row r="55" spans="8:8" x14ac:dyDescent="0.25">
      <c r="H55" s="23"/>
    </row>
    <row r="56" spans="8:8" x14ac:dyDescent="0.25">
      <c r="H56" s="23"/>
    </row>
    <row r="57" spans="8:8" x14ac:dyDescent="0.25">
      <c r="H57" s="23"/>
    </row>
    <row r="58" spans="8:8" x14ac:dyDescent="0.25">
      <c r="H58" s="23"/>
    </row>
    <row r="59" spans="8:8" x14ac:dyDescent="0.25">
      <c r="H59" s="23"/>
    </row>
    <row r="60" spans="8:8" x14ac:dyDescent="0.25">
      <c r="H60" s="23"/>
    </row>
    <row r="61" spans="8:8" x14ac:dyDescent="0.25">
      <c r="H61" s="23"/>
    </row>
    <row r="62" spans="8:8" x14ac:dyDescent="0.25">
      <c r="H62" s="23"/>
    </row>
    <row r="63" spans="8:8" x14ac:dyDescent="0.25">
      <c r="H63" s="23"/>
    </row>
    <row r="64" spans="8:8" x14ac:dyDescent="0.25">
      <c r="H64" s="23"/>
    </row>
    <row r="65" spans="8:8" x14ac:dyDescent="0.25">
      <c r="H65" s="23"/>
    </row>
    <row r="66" spans="8:8" x14ac:dyDescent="0.25">
      <c r="H66" s="23"/>
    </row>
    <row r="67" spans="8:8" x14ac:dyDescent="0.2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Jena Langham</cp:lastModifiedBy>
  <dcterms:created xsi:type="dcterms:W3CDTF">2011-08-18T21:19:56Z</dcterms:created>
  <dcterms:modified xsi:type="dcterms:W3CDTF">2016-10-07T04:40:25Z</dcterms:modified>
</cp:coreProperties>
</file>