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ace Director\Napa\Napa 2014\Race Documents\Pace calc\"/>
    </mc:Choice>
  </mc:AlternateContent>
  <workbookProtection workbookAlgorithmName="SHA-512" workbookHashValue="aEJ/Q4dg0gRhbaUfA6i9vr13GKhxgQeFo81B2le7BDnj7MoEQB30uAlhRzbKT+iJUZwuk7H+fO2l7Xl1CPyIAw==" workbookSaltValue="QU/QXN6hnKiXdWpdTd+POg==" workbookSpinCount="100000" lockStructure="1"/>
  <bookViews>
    <workbookView xWindow="0" yWindow="0" windowWidth="20490" windowHeight="7755"/>
  </bookViews>
  <sheets>
    <sheet name="Summary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29" i="2" l="1"/>
  <c r="D25" i="2"/>
  <c r="F21" i="2" l="1"/>
  <c r="F20" i="2"/>
  <c r="F19" i="2"/>
  <c r="F18" i="2"/>
  <c r="F17" i="2"/>
  <c r="F16" i="2"/>
  <c r="F15" i="2"/>
  <c r="F14" i="2"/>
  <c r="F13" i="2"/>
  <c r="F12" i="2"/>
  <c r="F11" i="2"/>
  <c r="F10" i="2"/>
  <c r="C29" i="2"/>
  <c r="D29" i="2" s="1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G12" i="2" l="1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<sst xmlns="http://schemas.openxmlformats.org/spreadsheetml/2006/main" count="68" uniqueCount="54">
  <si>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</si>
  <si>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</si>
  <si>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</si>
  <si>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Email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</si>
  <si>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</si>
  <si>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</si>
  <si>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</si>
  <si>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</si>
  <si>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</si>
  <si>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</si>
  <si>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</si>
  <si>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</si>
  <si>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</si>
  <si>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</si>
  <si>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</si>
  <si>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</si>
  <si>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</si>
  <si>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</si>
  <si>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</si>
  <si>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</si>
  <si>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</si>
  <si>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</si>
  <si>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</si>
  <si>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</si>
  <si>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</si>
  <si>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</si>
  <si>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</si>
  <si>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</si>
  <si>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</si>
  <si>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</si>
  <si>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</si>
  <si>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</si>
  <si>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</si>
  <si>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</si>
  <si>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</si>
  <si>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</si>
  <si>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</si>
  <si>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</si>
  <si>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</si>
  <si>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</si>
  <si>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</si>
  <si>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</si>
  <si>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</si>
  <si>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</si>
  <si>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</si>
  <si>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</si>
  <si>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</si>
  <si>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</si>
  <si>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</si>
  <si>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PARTICIPANT INSTRUCTION:</t>
  </si>
  <si>
    <t>1. Enter All info highlighted in YELLOW</t>
  </si>
  <si>
    <t>2. Enter Team Start line in Cell E8 - start time must be in AM/PM format</t>
  </si>
  <si>
    <t>3. Enter Individulat Pacein Cells E10-21 - Pace must be entered in Decimal format</t>
  </si>
  <si>
    <t>4. Your estimated finish time will be calculated in Cell: D26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</si>
</sst>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18" xfId="0" applyNumberFormat="1" applyBorder="1" applyAlignment="1" applyProtection="1">
      <alignment horizontal="center"/>
    </xf>
    <xf numFmtId="41" fontId="0" fillId="0" borderId="35" xfId="0" applyNumberFormat="1" applyBorder="1" applyAlignment="1" applyProtection="1">
      <alignment horizontal="center"/>
    </xf>
    <xf numFmtId="0" fontId="0" fillId="0" borderId="37" xfId="0" applyFill="1" applyBorder="1" applyAlignment="1" applyProtection="1">
      <alignment horizontal="center"/>
    </xf>
    <xf numFmtId="41" fontId="0" fillId="0" borderId="15" xfId="0" applyNumberFormat="1" applyFill="1" applyBorder="1" applyAlignment="1" applyProtection="1">
      <alignment horizontal="center"/>
      <protection locked="0"/>
    </xf>
    <xf numFmtId="41" fontId="0" fillId="0" borderId="10" xfId="0" applyNumberFormat="1" applyFill="1" applyBorder="1" applyAlignment="1" applyProtection="1">
      <alignment horizontal="center"/>
    </xf>
    <xf numFmtId="41" fontId="0" fillId="0" borderId="22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2" xfId="0" applyNumberFormat="1" applyFill="1" applyBorder="1" applyAlignment="1" applyProtection="1">
      <alignment horizontal="center"/>
    </xf>
    <xf numFmtId="41" fontId="0" fillId="0" borderId="27" xfId="0" applyNumberFormat="1" applyFill="1" applyBorder="1" applyAlignment="1" applyProtection="1">
      <alignment horizontal="center"/>
    </xf>
    <xf numFmtId="0" fontId="1" fillId="2" borderId="43" xfId="0" applyFon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  <protection locked="0"/>
    </xf>
    <xf numFmtId="41" fontId="0" fillId="0" borderId="41" xfId="0" applyNumberFormat="1" applyFill="1" applyBorder="1" applyAlignment="1" applyProtection="1">
      <alignment horizontal="center"/>
    </xf>
    <xf numFmtId="41" fontId="0" fillId="0" borderId="25" xfId="0" applyNumberFormat="1" applyFill="1" applyBorder="1" applyAlignment="1" applyProtection="1">
      <alignment horizontal="center"/>
    </xf>
    <xf numFmtId="41" fontId="0" fillId="0" borderId="20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0" xfId="0" applyProtection="1"/>
    <xf numFmtId="21" fontId="4" fillId="3" borderId="15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9" xfId="0" applyFont="1" applyBorder="1" applyProtection="1"/>
    <xf numFmtId="0" fontId="3" fillId="0" borderId="28" xfId="0" applyFont="1" applyBorder="1" applyProtection="1"/>
    <xf numFmtId="0" fontId="3" fillId="0" borderId="30" xfId="0" applyFont="1" applyBorder="1" applyProtection="1"/>
    <xf numFmtId="0" fontId="3" fillId="0" borderId="3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2" fontId="0" fillId="0" borderId="34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1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165" fontId="0" fillId="0" borderId="26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1" fontId="0" fillId="0" borderId="26" xfId="0" applyNumberFormat="1" applyBorder="1" applyAlignment="1" applyProtection="1">
      <alignment horizontal="center"/>
    </xf>
    <xf numFmtId="2" fontId="0" fillId="0" borderId="32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2" fillId="5" borderId="8" xfId="0" applyFont="1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2" fillId="5" borderId="15" xfId="0" applyFont="1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2" fillId="5" borderId="39" xfId="0" applyFont="1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2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2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6" xfId="0" applyFill="1" applyBorder="1" applyProtection="1">
      <protection locked="0"/>
    </xf>
    <xf numFmtId="0" fontId="0" fillId="5" borderId="19" xfId="0" applyFill="1" applyBorder="1" applyProtection="1">
      <protection locked="0"/>
    </xf>
    <xf numFmtId="14" fontId="0" fillId="6" borderId="0" xfId="0" applyNumberFormat="1" applyFill="1" applyProtection="1"/>
    <xf numFmtId="0" fontId="3" fillId="6" borderId="28" xfId="0" applyFont="1" applyFill="1" applyBorder="1" applyProtection="1"/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7" borderId="9" xfId="0" applyFill="1" applyBorder="1" applyProtection="1"/>
    <xf numFmtId="46" fontId="4" fillId="7" borderId="42" xfId="0" applyNumberFormat="1" applyFont="1" applyFill="1" applyBorder="1" applyProtection="1"/>
    <xf numFmtId="0" fontId="1" fillId="7" borderId="40" xfId="0" applyFont="1" applyFill="1" applyBorder="1" applyAlignment="1" applyProtection="1">
      <alignment horizontal="center"/>
    </xf>
    <xf numFmtId="18" fontId="0" fillId="5" borderId="0" xfId="0" applyNumberFormat="1" applyFill="1" applyProtection="1">
      <protection locked="0"/>
    </xf>
    <xf numFmtId="168" fontId="0" fillId="7" borderId="20" xfId="0" applyNumberFormat="1" applyFill="1" applyBorder="1" applyAlignment="1" applyProtection="1">
      <alignment horizontal="center"/>
    </xf>
    <xf numFmtId="168" fontId="0" fillId="7" borderId="22" xfId="0" applyNumberFormat="1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0" fontId="0" fillId="7" borderId="24" xfId="0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166" fontId="0" fillId="7" borderId="24" xfId="0" applyNumberFormat="1" applyFill="1" applyBorder="1" applyAlignment="1" applyProtection="1">
      <alignment horizontal="center"/>
    </xf>
    <xf numFmtId="166" fontId="0" fillId="7" borderId="25" xfId="0" applyNumberFormat="1" applyFill="1" applyBorder="1" applyAlignment="1" applyProtection="1">
      <alignment horizontal="center"/>
    </xf>
    <xf numFmtId="167" fontId="0" fillId="0" borderId="0" xfId="0" applyNumberFormat="1" applyFill="1"/>
  </cellXfs>
  <cellStyles count="2">
    <cellStyle name="Normal" xfId="0" builtinId="0"/>
    <cellStyle name="Normal 2" xfId="1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E10" sqref="E10:E21"/>
    </sheetView>
  </sheetViews>
  <sheetFormatPr defaultRowHeight="15" x14ac:dyDescent="0.25"/>
  <cols>
    <col min="1" max="1" width="9.140625" style="29"/>
    <col min="2" max="2" width="4.7109375" style="29" bestFit="1" customWidth="1"/>
    <col min="3" max="3" width="19.28515625" style="29" customWidth="1"/>
    <col min="4" max="4" width="19.85546875" style="29" customWidth="1"/>
    <col min="5" max="5" width="20" style="29" customWidth="1"/>
    <col min="6" max="7" width="20.5703125" style="29" customWidth="1"/>
    <col min="8" max="8" width="20.140625" style="29" customWidth="1"/>
    <col min="9" max="9" width="23.140625" style="29" customWidth="1"/>
    <col min="10" max="10" width="10.42578125" style="29" bestFit="1" customWidth="1"/>
    <col min="11" max="11" width="8.42578125" style="29" customWidth="1"/>
    <col min="12" max="12" width="10.28515625" style="29" customWidth="1"/>
    <col min="13" max="13" width="16.42578125" style="29" customWidth="1"/>
    <col min="14" max="14" width="14" style="29" bestFit="1" customWidth="1"/>
    <col min="15" max="15" width="11.7109375" style="29" bestFit="1" customWidth="1"/>
    <col min="16" max="16" width="16.28515625" style="29" bestFit="1" customWidth="1"/>
    <col min="17" max="17" width="22.7109375" style="29" customWidth="1"/>
    <col min="18" max="16384" width="9.140625" style="29"/>
  </cols>
  <sheetData>
    <row r="1" spans="2:11" x14ac:dyDescent="0.25">
      <c r="C1" s="29" t="s">
        <v>49</v>
      </c>
    </row>
    <row r="2" spans="2:11" x14ac:dyDescent="0.25">
      <c r="C2" s="29" t="s">
        <v>50</v>
      </c>
    </row>
    <row r="3" spans="2:11" x14ac:dyDescent="0.25">
      <c r="C3" s="29" t="s">
        <v>51</v>
      </c>
    </row>
    <row r="4" spans="2:11" x14ac:dyDescent="0.25">
      <c r="C4" s="29" t="s">
        <v>52</v>
      </c>
    </row>
    <row r="5" spans="2:11" x14ac:dyDescent="0.25">
      <c r="C5" s="29" t="s">
        <v>53</v>
      </c>
    </row>
    <row r="7" spans="2:11" x14ac:dyDescent="0.25">
      <c r="C7" s="29" t="s">
        <v>46</v>
      </c>
      <c r="D7" s="29" t="s">
        <v>47</v>
      </c>
      <c r="E7" s="29" t="s">
        <v>48</v>
      </c>
    </row>
    <row r="8" spans="2:11" ht="15.75" thickBot="1" x14ac:dyDescent="0.3">
      <c r="C8" s="75">
        <v>41901</v>
      </c>
      <c r="D8" s="75">
        <v>41902</v>
      </c>
      <c r="E8" s="81"/>
    </row>
    <row r="9" spans="2:11" ht="15.75" thickBot="1" x14ac:dyDescent="0.3">
      <c r="B9" s="1" t="s">
        <v>0</v>
      </c>
      <c r="C9" s="80" t="s">
        <v>40</v>
      </c>
      <c r="D9" s="18" t="s">
        <v>2</v>
      </c>
      <c r="E9" s="18" t="s">
        <v>44</v>
      </c>
      <c r="F9" s="2" t="s">
        <v>45</v>
      </c>
      <c r="G9" s="3" t="s">
        <v>4</v>
      </c>
      <c r="H9" s="1" t="s">
        <v>5</v>
      </c>
      <c r="I9" s="1" t="s">
        <v>3</v>
      </c>
    </row>
    <row r="10" spans="2:11" x14ac:dyDescent="0.25">
      <c r="B10" s="15">
        <v>1</v>
      </c>
      <c r="C10" s="70" t="s">
        <v>6</v>
      </c>
      <c r="D10" s="25" t="s">
        <v>7</v>
      </c>
      <c r="E10" s="55"/>
      <c r="F10" s="30">
        <f>TIME(0,E10,(E10-ROUNDDOWN(E10,0))*60)</f>
        <v>0</v>
      </c>
      <c r="G10" s="4">
        <f t="shared" ref="G10:G21" si="0">RANK(F10,$F$10:$F$21,1)</f>
        <v>1</v>
      </c>
      <c r="H10" s="56"/>
      <c r="I10" s="57"/>
      <c r="K10" s="31"/>
    </row>
    <row r="11" spans="2:11" x14ac:dyDescent="0.25">
      <c r="B11" s="8">
        <v>2</v>
      </c>
      <c r="C11" s="71" t="s">
        <v>8</v>
      </c>
      <c r="D11" s="25" t="s">
        <v>7</v>
      </c>
      <c r="E11" s="55"/>
      <c r="F11" s="30">
        <f t="shared" ref="F11:F21" si="1">TIME(0,E11,(E11-ROUNDDOWN(E11,0))*60)</f>
        <v>0</v>
      </c>
      <c r="G11" s="4">
        <f t="shared" si="0"/>
        <v>1</v>
      </c>
      <c r="H11" s="58"/>
      <c r="I11" s="59"/>
    </row>
    <row r="12" spans="2:11" x14ac:dyDescent="0.25">
      <c r="B12" s="8">
        <v>3</v>
      </c>
      <c r="C12" s="71" t="s">
        <v>9</v>
      </c>
      <c r="D12" s="25" t="s">
        <v>7</v>
      </c>
      <c r="E12" s="55"/>
      <c r="F12" s="30">
        <f t="shared" si="1"/>
        <v>0</v>
      </c>
      <c r="G12" s="4">
        <f t="shared" si="0"/>
        <v>1</v>
      </c>
      <c r="H12" s="58"/>
      <c r="I12" s="60"/>
    </row>
    <row r="13" spans="2:11" x14ac:dyDescent="0.25">
      <c r="B13" s="7">
        <v>4</v>
      </c>
      <c r="C13" s="72" t="s">
        <v>10</v>
      </c>
      <c r="D13" s="25" t="s">
        <v>7</v>
      </c>
      <c r="E13" s="55"/>
      <c r="F13" s="30">
        <f t="shared" si="1"/>
        <v>0</v>
      </c>
      <c r="G13" s="5">
        <f t="shared" si="0"/>
        <v>1</v>
      </c>
      <c r="H13" s="61"/>
      <c r="I13" s="57"/>
    </row>
    <row r="14" spans="2:11" x14ac:dyDescent="0.25">
      <c r="B14" s="8">
        <v>5</v>
      </c>
      <c r="C14" s="71" t="s">
        <v>11</v>
      </c>
      <c r="D14" s="25" t="s">
        <v>7</v>
      </c>
      <c r="E14" s="55"/>
      <c r="F14" s="30">
        <f t="shared" si="1"/>
        <v>0</v>
      </c>
      <c r="G14" s="4">
        <f t="shared" si="0"/>
        <v>1</v>
      </c>
      <c r="H14" s="58"/>
      <c r="I14" s="59"/>
    </row>
    <row r="15" spans="2:11" x14ac:dyDescent="0.25">
      <c r="B15" s="8">
        <v>6</v>
      </c>
      <c r="C15" s="71" t="s">
        <v>12</v>
      </c>
      <c r="D15" s="25" t="s">
        <v>7</v>
      </c>
      <c r="E15" s="55"/>
      <c r="F15" s="30">
        <f t="shared" si="1"/>
        <v>0</v>
      </c>
      <c r="G15" s="4">
        <f t="shared" si="0"/>
        <v>1</v>
      </c>
      <c r="H15" s="58"/>
      <c r="I15" s="60"/>
    </row>
    <row r="16" spans="2:11" x14ac:dyDescent="0.25">
      <c r="B16" s="8">
        <v>7</v>
      </c>
      <c r="C16" s="71" t="s">
        <v>13</v>
      </c>
      <c r="D16" s="25" t="s">
        <v>7</v>
      </c>
      <c r="E16" s="55"/>
      <c r="F16" s="30">
        <f t="shared" si="1"/>
        <v>0</v>
      </c>
      <c r="G16" s="4">
        <f t="shared" si="0"/>
        <v>1</v>
      </c>
      <c r="H16" s="58"/>
      <c r="I16" s="60"/>
    </row>
    <row r="17" spans="2:17" x14ac:dyDescent="0.25">
      <c r="B17" s="8">
        <v>8</v>
      </c>
      <c r="C17" s="71" t="s">
        <v>14</v>
      </c>
      <c r="D17" s="25" t="s">
        <v>7</v>
      </c>
      <c r="E17" s="55"/>
      <c r="F17" s="30">
        <f t="shared" si="1"/>
        <v>0</v>
      </c>
      <c r="G17" s="4">
        <f t="shared" si="0"/>
        <v>1</v>
      </c>
      <c r="H17" s="58"/>
      <c r="I17" s="60"/>
    </row>
    <row r="18" spans="2:17" x14ac:dyDescent="0.25">
      <c r="B18" s="8">
        <v>9</v>
      </c>
      <c r="C18" s="71" t="s">
        <v>15</v>
      </c>
      <c r="D18" s="25" t="s">
        <v>7</v>
      </c>
      <c r="E18" s="55"/>
      <c r="F18" s="30">
        <f t="shared" si="1"/>
        <v>0</v>
      </c>
      <c r="G18" s="4">
        <f t="shared" si="0"/>
        <v>1</v>
      </c>
      <c r="H18" s="58"/>
      <c r="I18" s="59"/>
    </row>
    <row r="19" spans="2:17" x14ac:dyDescent="0.25">
      <c r="B19" s="8">
        <v>10</v>
      </c>
      <c r="C19" s="71" t="s">
        <v>16</v>
      </c>
      <c r="D19" s="25" t="s">
        <v>7</v>
      </c>
      <c r="E19" s="55"/>
      <c r="F19" s="30">
        <f t="shared" si="1"/>
        <v>0</v>
      </c>
      <c r="G19" s="4">
        <f t="shared" si="0"/>
        <v>1</v>
      </c>
      <c r="H19" s="58"/>
      <c r="I19" s="59"/>
    </row>
    <row r="20" spans="2:17" x14ac:dyDescent="0.25">
      <c r="B20" s="8">
        <v>11</v>
      </c>
      <c r="C20" s="71" t="s">
        <v>17</v>
      </c>
      <c r="D20" s="25" t="s">
        <v>7</v>
      </c>
      <c r="E20" s="55"/>
      <c r="F20" s="30">
        <f t="shared" si="1"/>
        <v>0</v>
      </c>
      <c r="G20" s="4">
        <f t="shared" si="0"/>
        <v>1</v>
      </c>
      <c r="H20" s="58"/>
      <c r="I20" s="59"/>
    </row>
    <row r="21" spans="2:17" ht="15.75" thickBot="1" x14ac:dyDescent="0.3">
      <c r="B21" s="10">
        <v>12</v>
      </c>
      <c r="C21" s="73" t="s">
        <v>18</v>
      </c>
      <c r="D21" s="26" t="s">
        <v>7</v>
      </c>
      <c r="E21" s="55"/>
      <c r="F21" s="30">
        <f t="shared" si="1"/>
        <v>0</v>
      </c>
      <c r="G21" s="11">
        <f t="shared" si="0"/>
        <v>1</v>
      </c>
      <c r="H21" s="62"/>
      <c r="I21" s="63"/>
    </row>
    <row r="22" spans="2:17" x14ac:dyDescent="0.25">
      <c r="B22" s="15">
        <v>0</v>
      </c>
      <c r="C22" s="70" t="s">
        <v>41</v>
      </c>
      <c r="D22" s="27" t="s">
        <v>19</v>
      </c>
      <c r="E22" s="19"/>
      <c r="F22" s="20">
        <v>0</v>
      </c>
      <c r="G22" s="21">
        <v>0</v>
      </c>
      <c r="H22" s="64"/>
      <c r="I22" s="65"/>
    </row>
    <row r="23" spans="2:17" x14ac:dyDescent="0.25">
      <c r="B23" s="8">
        <v>0</v>
      </c>
      <c r="C23" s="71" t="s">
        <v>42</v>
      </c>
      <c r="D23" s="25" t="s">
        <v>19</v>
      </c>
      <c r="E23" s="12">
        <v>0</v>
      </c>
      <c r="F23" s="16">
        <v>0</v>
      </c>
      <c r="G23" s="13">
        <v>0</v>
      </c>
      <c r="H23" s="66"/>
      <c r="I23" s="67"/>
    </row>
    <row r="24" spans="2:17" ht="15.75" thickBot="1" x14ac:dyDescent="0.3">
      <c r="B24" s="9">
        <v>0</v>
      </c>
      <c r="C24" s="74" t="s">
        <v>43</v>
      </c>
      <c r="D24" s="28" t="s">
        <v>19</v>
      </c>
      <c r="E24" s="22">
        <v>0</v>
      </c>
      <c r="F24" s="17">
        <v>0</v>
      </c>
      <c r="G24" s="14">
        <v>0</v>
      </c>
      <c r="H24" s="68"/>
      <c r="I24" s="69"/>
    </row>
    <row r="25" spans="2:17" x14ac:dyDescent="0.25">
      <c r="B25" s="84" t="s">
        <v>38</v>
      </c>
      <c r="C25" s="85"/>
      <c r="D25" s="88">
        <f>C8+E8</f>
        <v>41901</v>
      </c>
      <c r="E25" s="89"/>
      <c r="F25" s="78"/>
      <c r="G25" s="6"/>
      <c r="H25" s="32"/>
      <c r="I25" s="33"/>
      <c r="J25" s="34"/>
      <c r="K25" s="32"/>
    </row>
    <row r="26" spans="2:17" ht="15.75" thickBot="1" x14ac:dyDescent="0.3">
      <c r="B26" s="86" t="s">
        <v>29</v>
      </c>
      <c r="C26" s="87"/>
      <c r="D26" s="82">
        <f ca="1">C8+F64</f>
        <v>41901</v>
      </c>
      <c r="E26" s="83"/>
      <c r="F26" s="79">
        <f ca="1">+SUM(G29:G64)</f>
        <v>0</v>
      </c>
      <c r="G26" s="23"/>
      <c r="H26" s="32"/>
      <c r="I26" s="33"/>
      <c r="J26" s="34"/>
      <c r="K26" s="32"/>
    </row>
    <row r="27" spans="2:17" ht="15.75" thickBot="1" x14ac:dyDescent="0.3"/>
    <row r="28" spans="2:17" x14ac:dyDescent="0.25">
      <c r="B28" s="35" t="s">
        <v>20</v>
      </c>
      <c r="C28" s="36" t="s">
        <v>39</v>
      </c>
      <c r="D28" s="36" t="s">
        <v>1</v>
      </c>
      <c r="E28" s="36" t="s">
        <v>21</v>
      </c>
      <c r="F28" s="36" t="s">
        <v>37</v>
      </c>
      <c r="G28" s="36" t="s">
        <v>22</v>
      </c>
      <c r="H28" s="36" t="s">
        <v>23</v>
      </c>
      <c r="I28" s="76" t="s">
        <v>24</v>
      </c>
      <c r="J28" s="76" t="s">
        <v>25</v>
      </c>
      <c r="K28" s="76" t="s">
        <v>26</v>
      </c>
      <c r="L28" s="36" t="s">
        <v>27</v>
      </c>
      <c r="M28" s="37" t="s">
        <v>28</v>
      </c>
    </row>
    <row r="29" spans="2:17" x14ac:dyDescent="0.25">
      <c r="B29" s="38">
        <v>1</v>
      </c>
      <c r="C29" s="39">
        <f ca="1">+OFFSET(Summary!B$9,Summary!B29,0)</f>
        <v>1</v>
      </c>
      <c r="D29" s="39" t="str">
        <f ca="1">+OFFSET(Summary!B$9,Summary!C29,1)</f>
        <v>Runner 1</v>
      </c>
      <c r="E29" s="77">
        <f>E8</f>
        <v>0</v>
      </c>
      <c r="F29" s="40">
        <f ca="1">+E30</f>
        <v>0</v>
      </c>
      <c r="G29" s="41">
        <f ca="1">+M29*OFFSET(Summary!B$9,Summary!C29,4)</f>
        <v>0</v>
      </c>
      <c r="H29" s="32"/>
      <c r="I29" s="90">
        <v>2.7160730000000002</v>
      </c>
      <c r="J29" s="24">
        <v>220.72543132972629</v>
      </c>
      <c r="K29" s="24">
        <v>-172.6713424091333</v>
      </c>
      <c r="L29" s="42">
        <f>+J29+K29</f>
        <v>48.054088920592989</v>
      </c>
      <c r="M29" s="43">
        <f>+I29+J29/P30+K29/Q30</f>
        <v>2.85046276012516</v>
      </c>
      <c r="P29" s="29" t="s">
        <v>34</v>
      </c>
      <c r="Q29" s="29" t="s">
        <v>35</v>
      </c>
    </row>
    <row r="30" spans="2:17" x14ac:dyDescent="0.25">
      <c r="B30" s="38">
        <v>2</v>
      </c>
      <c r="C30" s="39">
        <f ca="1">+OFFSET(Summary!B$9,Summary!B30,0)</f>
        <v>2</v>
      </c>
      <c r="D30" s="39" t="str">
        <f ca="1">+OFFSET(Summary!B$9,Summary!C30,1)</f>
        <v>Runner 2</v>
      </c>
      <c r="E30" s="40">
        <f ca="1">+E29+G29</f>
        <v>0</v>
      </c>
      <c r="F30" s="40">
        <f t="shared" ref="F30:F63" ca="1" si="2">+E31</f>
        <v>0</v>
      </c>
      <c r="G30" s="41">
        <f ca="1">+M30*OFFSET(Summary!B$9,Summary!C30,4)</f>
        <v>0</v>
      </c>
      <c r="H30" s="32"/>
      <c r="I30">
        <v>5.5</v>
      </c>
      <c r="J30" s="24">
        <v>851.78249279117597</v>
      </c>
      <c r="K30" s="24">
        <v>-843.06595977878601</v>
      </c>
      <c r="L30" s="42">
        <f t="shared" ref="L30:L64" si="3">+J30+K30</f>
        <v>8.7165330123899594</v>
      </c>
      <c r="M30" s="43">
        <f t="shared" ref="M30:M64" si="4">+I30+J30/1000+K30/2000</f>
        <v>5.9302495129017831</v>
      </c>
      <c r="P30" s="44">
        <v>1000</v>
      </c>
      <c r="Q30" s="44">
        <v>2000</v>
      </c>
    </row>
    <row r="31" spans="2:17" x14ac:dyDescent="0.25">
      <c r="B31" s="38">
        <v>3</v>
      </c>
      <c r="C31" s="39">
        <f ca="1">+OFFSET(Summary!B$9,Summary!B31,0)</f>
        <v>3</v>
      </c>
      <c r="D31" s="39" t="str">
        <f ca="1">+OFFSET(Summary!B$9,Summary!C31,1)</f>
        <v>Runner 3</v>
      </c>
      <c r="E31" s="40">
        <f ca="1">+E30+G30</f>
        <v>0</v>
      </c>
      <c r="F31" s="40">
        <f t="shared" ca="1" si="2"/>
        <v>0</v>
      </c>
      <c r="G31" s="41">
        <f ca="1">+M31*OFFSET(Summary!B$9,Summary!C31,4)</f>
        <v>0</v>
      </c>
      <c r="H31" s="32"/>
      <c r="I31" s="90">
        <v>2.7148029999999999</v>
      </c>
      <c r="J31" s="24">
        <v>135.93081642127052</v>
      </c>
      <c r="K31" s="24">
        <v>-356.46978249478332</v>
      </c>
      <c r="L31" s="42">
        <f t="shared" si="3"/>
        <v>-220.5389660735128</v>
      </c>
      <c r="M31" s="43">
        <f t="shared" si="4"/>
        <v>2.6724989251738789</v>
      </c>
      <c r="Q31" s="29" t="s">
        <v>32</v>
      </c>
    </row>
    <row r="32" spans="2:17" x14ac:dyDescent="0.25">
      <c r="B32" s="38">
        <v>4</v>
      </c>
      <c r="C32" s="39">
        <f ca="1">+OFFSET(Summary!B$9,Summary!B32,0)</f>
        <v>4</v>
      </c>
      <c r="D32" s="39" t="str">
        <f ca="1">+OFFSET(Summary!B$9,Summary!C32,1)</f>
        <v>Runner 4</v>
      </c>
      <c r="E32" s="40">
        <f ca="1">+E31+G31</f>
        <v>0</v>
      </c>
      <c r="F32" s="40">
        <f t="shared" ca="1" si="2"/>
        <v>0</v>
      </c>
      <c r="G32" s="41">
        <f ca="1">+M32*OFFSET(Summary!B$9,Summary!C32,4)</f>
        <v>0</v>
      </c>
      <c r="H32" s="32"/>
      <c r="I32" s="90">
        <v>5.9305409999999998</v>
      </c>
      <c r="J32" s="24">
        <v>214.36930345988279</v>
      </c>
      <c r="K32" s="24">
        <v>-204.87742949795734</v>
      </c>
      <c r="L32" s="42">
        <f t="shared" si="3"/>
        <v>9.4918739619254495</v>
      </c>
      <c r="M32" s="43">
        <f t="shared" si="4"/>
        <v>6.042471588710904</v>
      </c>
      <c r="P32" s="29" t="s">
        <v>30</v>
      </c>
      <c r="Q32" s="45">
        <v>0</v>
      </c>
    </row>
    <row r="33" spans="2:17" x14ac:dyDescent="0.25">
      <c r="B33" s="38">
        <v>5</v>
      </c>
      <c r="C33" s="39">
        <f ca="1">+OFFSET(Summary!B$9,Summary!B33,0)</f>
        <v>5</v>
      </c>
      <c r="D33" s="39" t="str">
        <f ca="1">+OFFSET(Summary!B$9,Summary!C33,1)</f>
        <v>Runner 5</v>
      </c>
      <c r="E33" s="40">
        <f t="shared" ref="E33:E64" ca="1" si="5">+E32+G32</f>
        <v>0</v>
      </c>
      <c r="F33" s="40">
        <f t="shared" ca="1" si="2"/>
        <v>0</v>
      </c>
      <c r="G33" s="41">
        <f ca="1">+M33*OFFSET(Summary!B$9,Summary!C33,4)</f>
        <v>0</v>
      </c>
      <c r="H33" s="32"/>
      <c r="I33" s="90">
        <v>6.4379739999999996</v>
      </c>
      <c r="J33" s="24">
        <v>759.42056833219465</v>
      </c>
      <c r="K33" s="24">
        <v>-773.56768896388951</v>
      </c>
      <c r="L33" s="42">
        <f t="shared" si="3"/>
        <v>-14.147120631694861</v>
      </c>
      <c r="M33" s="43">
        <f t="shared" si="4"/>
        <v>6.8106107238502496</v>
      </c>
      <c r="P33" s="29" t="s">
        <v>31</v>
      </c>
      <c r="Q33" s="45">
        <v>-0.05</v>
      </c>
    </row>
    <row r="34" spans="2:17" x14ac:dyDescent="0.25">
      <c r="B34" s="38">
        <v>6</v>
      </c>
      <c r="C34" s="39">
        <f ca="1">+OFFSET(Summary!B$9,Summary!B34,0)</f>
        <v>6</v>
      </c>
      <c r="D34" s="39" t="str">
        <f ca="1">+OFFSET(Summary!B$9,Summary!C34,1)</f>
        <v>Runner 6</v>
      </c>
      <c r="E34" s="40">
        <f t="shared" ca="1" si="5"/>
        <v>0</v>
      </c>
      <c r="F34" s="40">
        <f t="shared" ca="1" si="2"/>
        <v>0</v>
      </c>
      <c r="G34" s="41">
        <f ca="1">+M34*OFFSET(Summary!B$9,Summary!C34,4)</f>
        <v>0</v>
      </c>
      <c r="H34" s="32"/>
      <c r="I34" s="90">
        <v>4.3329940000000002</v>
      </c>
      <c r="J34" s="24">
        <v>119.32438552320018</v>
      </c>
      <c r="K34" s="24">
        <v>-112.45217748916163</v>
      </c>
      <c r="L34" s="42">
        <f t="shared" si="3"/>
        <v>6.8722080340385503</v>
      </c>
      <c r="M34" s="43">
        <f t="shared" si="4"/>
        <v>4.3960922967786189</v>
      </c>
      <c r="P34" s="29" t="s">
        <v>33</v>
      </c>
      <c r="Q34" s="45">
        <v>0.15</v>
      </c>
    </row>
    <row r="35" spans="2:17" x14ac:dyDescent="0.25">
      <c r="B35" s="38">
        <v>7</v>
      </c>
      <c r="C35" s="39">
        <f ca="1">+OFFSET(Summary!B$9,Summary!B35,0)</f>
        <v>7</v>
      </c>
      <c r="D35" s="39" t="str">
        <f ca="1">+OFFSET(Summary!B$9,Summary!C35,1)</f>
        <v>Runner 7</v>
      </c>
      <c r="E35" s="40">
        <f t="shared" ca="1" si="5"/>
        <v>0</v>
      </c>
      <c r="F35" s="40">
        <f t="shared" ca="1" si="2"/>
        <v>0</v>
      </c>
      <c r="G35" s="41">
        <f ca="1">+M35*OFFSET(Summary!B$9,Summary!C35,4)</f>
        <v>0</v>
      </c>
      <c r="H35" s="32"/>
      <c r="I35" s="90">
        <v>3.6724999999999999</v>
      </c>
      <c r="J35" s="24">
        <v>151.47497930955851</v>
      </c>
      <c r="K35" s="24">
        <v>-60.435796526432007</v>
      </c>
      <c r="L35" s="42">
        <f t="shared" si="3"/>
        <v>91.039182783126506</v>
      </c>
      <c r="M35" s="43">
        <f t="shared" si="4"/>
        <v>3.7937570810463423</v>
      </c>
    </row>
    <row r="36" spans="2:17" x14ac:dyDescent="0.25">
      <c r="B36" s="38">
        <v>8</v>
      </c>
      <c r="C36" s="39">
        <f ca="1">+OFFSET(Summary!B$9,Summary!B36,0)</f>
        <v>8</v>
      </c>
      <c r="D36" s="39" t="str">
        <f ca="1">+OFFSET(Summary!B$9,Summary!C36,1)</f>
        <v>Runner 8</v>
      </c>
      <c r="E36" s="40">
        <f t="shared" ca="1" si="5"/>
        <v>0</v>
      </c>
      <c r="F36" s="40">
        <f t="shared" ca="1" si="2"/>
        <v>0</v>
      </c>
      <c r="G36" s="41">
        <f ca="1">+M36*OFFSET(Summary!B$9,Summary!C36,4)</f>
        <v>0</v>
      </c>
      <c r="H36" s="32"/>
      <c r="I36" s="90">
        <v>5.5845500000000001</v>
      </c>
      <c r="J36" s="24">
        <v>589.09236443138104</v>
      </c>
      <c r="K36" s="24">
        <v>-341.89599146461404</v>
      </c>
      <c r="L36" s="42">
        <f t="shared" si="3"/>
        <v>247.196372966767</v>
      </c>
      <c r="M36" s="43">
        <f t="shared" si="4"/>
        <v>6.0026943686990739</v>
      </c>
    </row>
    <row r="37" spans="2:17" x14ac:dyDescent="0.25">
      <c r="B37" s="38">
        <v>9</v>
      </c>
      <c r="C37" s="39">
        <f ca="1">+OFFSET(Summary!B$9,Summary!B37,0)</f>
        <v>9</v>
      </c>
      <c r="D37" s="39" t="str">
        <f ca="1">+OFFSET(Summary!B$9,Summary!C37,1)</f>
        <v>Runner 9</v>
      </c>
      <c r="E37" s="40">
        <f t="shared" ca="1" si="5"/>
        <v>0</v>
      </c>
      <c r="F37" s="40">
        <f t="shared" ca="1" si="2"/>
        <v>0</v>
      </c>
      <c r="G37" s="41">
        <f ca="1">+M37*OFFSET(Summary!B$9,Summary!C37,4)</f>
        <v>0</v>
      </c>
      <c r="H37" s="32"/>
      <c r="I37" s="90">
        <v>4.3653899999999997</v>
      </c>
      <c r="J37" s="24">
        <v>336.43045129013001</v>
      </c>
      <c r="K37" s="24">
        <v>-502.68776436614996</v>
      </c>
      <c r="L37" s="42">
        <f t="shared" si="3"/>
        <v>-166.25731307601995</v>
      </c>
      <c r="M37" s="43">
        <f t="shared" si="4"/>
        <v>4.450476569107054</v>
      </c>
      <c r="P37" s="29" t="s">
        <v>36</v>
      </c>
      <c r="Q37" s="46">
        <v>41383.770833333336</v>
      </c>
    </row>
    <row r="38" spans="2:17" x14ac:dyDescent="0.25">
      <c r="B38" s="38">
        <v>10</v>
      </c>
      <c r="C38" s="39">
        <f ca="1">+OFFSET(Summary!B$9,Summary!B38,0)</f>
        <v>10</v>
      </c>
      <c r="D38" s="39" t="str">
        <f ca="1">+OFFSET(Summary!B$9,Summary!C38,1)</f>
        <v>Runner 10</v>
      </c>
      <c r="E38" s="40">
        <f t="shared" ca="1" si="5"/>
        <v>0</v>
      </c>
      <c r="F38" s="40">
        <f t="shared" ca="1" si="2"/>
        <v>0</v>
      </c>
      <c r="G38" s="41">
        <f ca="1">+M38*OFFSET(Summary!B$9,Summary!C38,4)</f>
        <v>0</v>
      </c>
      <c r="H38" s="32"/>
      <c r="I38" s="90">
        <v>6.5894259999999996</v>
      </c>
      <c r="J38" s="24">
        <v>640.02157754135305</v>
      </c>
      <c r="K38" s="24">
        <v>-431.71050655365099</v>
      </c>
      <c r="L38" s="42">
        <f t="shared" si="3"/>
        <v>208.31107098770207</v>
      </c>
      <c r="M38" s="43">
        <f t="shared" si="4"/>
        <v>7.0135923242645273</v>
      </c>
      <c r="P38" s="29" t="s">
        <v>36</v>
      </c>
      <c r="Q38" s="46">
        <v>41384.270833333336</v>
      </c>
    </row>
    <row r="39" spans="2:17" x14ac:dyDescent="0.25">
      <c r="B39" s="38">
        <v>11</v>
      </c>
      <c r="C39" s="39">
        <f ca="1">+OFFSET(Summary!B$9,Summary!B39,0)</f>
        <v>11</v>
      </c>
      <c r="D39" s="39" t="str">
        <f ca="1">+OFFSET(Summary!B$9,Summary!C39,1)</f>
        <v>Runner 11</v>
      </c>
      <c r="E39" s="40">
        <f t="shared" ca="1" si="5"/>
        <v>0</v>
      </c>
      <c r="F39" s="40">
        <f t="shared" ca="1" si="2"/>
        <v>0</v>
      </c>
      <c r="G39" s="41">
        <f ca="1">+M39*OFFSET(Summary!B$9,Summary!C39,4)</f>
        <v>0</v>
      </c>
      <c r="H39" s="32"/>
      <c r="I39" s="90">
        <v>9.728256</v>
      </c>
      <c r="J39" s="24">
        <v>532.54610783290968</v>
      </c>
      <c r="K39" s="24">
        <v>-899.09888113308034</v>
      </c>
      <c r="L39" s="42">
        <f t="shared" si="3"/>
        <v>-366.55277330017066</v>
      </c>
      <c r="M39" s="43">
        <f t="shared" si="4"/>
        <v>9.811252667266368</v>
      </c>
    </row>
    <row r="40" spans="2:17" x14ac:dyDescent="0.25">
      <c r="B40" s="38">
        <v>12</v>
      </c>
      <c r="C40" s="39">
        <f ca="1">+OFFSET(Summary!B$9,Summary!B40,0)</f>
        <v>12</v>
      </c>
      <c r="D40" s="39" t="str">
        <f ca="1">+OFFSET(Summary!B$9,Summary!C40,1)</f>
        <v>Runner 12</v>
      </c>
      <c r="E40" s="40">
        <f t="shared" ca="1" si="5"/>
        <v>0</v>
      </c>
      <c r="F40" s="40">
        <f t="shared" ca="1" si="2"/>
        <v>0</v>
      </c>
      <c r="G40" s="41">
        <f ca="1">+M40*OFFSET(Summary!B$9,Summary!C40,4)</f>
        <v>0</v>
      </c>
      <c r="H40" s="32"/>
      <c r="I40" s="90">
        <v>6.0772050000000002</v>
      </c>
      <c r="J40" s="24">
        <v>473.33675471115185</v>
      </c>
      <c r="K40" s="24">
        <v>-482.85258120966034</v>
      </c>
      <c r="L40" s="42">
        <f t="shared" si="3"/>
        <v>-9.5158264985084884</v>
      </c>
      <c r="M40" s="43">
        <f t="shared" si="4"/>
        <v>6.3091154641063216</v>
      </c>
    </row>
    <row r="41" spans="2:17" x14ac:dyDescent="0.25">
      <c r="B41" s="38">
        <v>13</v>
      </c>
      <c r="C41" s="39">
        <f ca="1">+OFFSET(Summary!B$9,Summary!B41-12,0)</f>
        <v>1</v>
      </c>
      <c r="D41" s="39" t="str">
        <f ca="1">+OFFSET(Summary!B$9,Summary!C41,1)</f>
        <v>Runner 1</v>
      </c>
      <c r="E41" s="40">
        <f t="shared" ca="1" si="5"/>
        <v>0</v>
      </c>
      <c r="F41" s="40">
        <f t="shared" ca="1" si="2"/>
        <v>0</v>
      </c>
      <c r="G41" s="41">
        <f ca="1">+M41*OFFSET(Summary!B$9,Summary!C41,4)*(1+$Q$33)</f>
        <v>0</v>
      </c>
      <c r="H41" s="32"/>
      <c r="I41" s="90">
        <v>6.6349919999999996</v>
      </c>
      <c r="J41" s="24">
        <v>250.65505979824164</v>
      </c>
      <c r="K41" s="24">
        <v>-194.80485828065957</v>
      </c>
      <c r="L41" s="42">
        <f t="shared" si="3"/>
        <v>55.850201517582065</v>
      </c>
      <c r="M41" s="43">
        <f t="shared" si="4"/>
        <v>6.7882446306579114</v>
      </c>
    </row>
    <row r="42" spans="2:17" x14ac:dyDescent="0.25">
      <c r="B42" s="38">
        <v>14</v>
      </c>
      <c r="C42" s="39">
        <f ca="1">+OFFSET(Summary!B$9,Summary!B42-12,0)</f>
        <v>2</v>
      </c>
      <c r="D42" s="39" t="str">
        <f ca="1">+OFFSET(Summary!B$9,Summary!C42,1)</f>
        <v>Runner 2</v>
      </c>
      <c r="E42" s="40">
        <f t="shared" ca="1" si="5"/>
        <v>0</v>
      </c>
      <c r="F42" s="40">
        <f t="shared" ca="1" si="2"/>
        <v>0</v>
      </c>
      <c r="G42" s="41">
        <f ca="1">+M42*OFFSET(Summary!B$9,Summary!C42,4)*(1+$Q$33)</f>
        <v>0</v>
      </c>
      <c r="H42" s="32"/>
      <c r="I42" s="90">
        <v>4.6964030000000001</v>
      </c>
      <c r="J42" s="24">
        <v>279.74241632652235</v>
      </c>
      <c r="K42" s="24">
        <v>-256.51772395515388</v>
      </c>
      <c r="L42" s="42">
        <f t="shared" si="3"/>
        <v>23.224692371368462</v>
      </c>
      <c r="M42" s="43">
        <f t="shared" si="4"/>
        <v>4.8478865543489453</v>
      </c>
    </row>
    <row r="43" spans="2:17" x14ac:dyDescent="0.25">
      <c r="B43" s="38">
        <v>15</v>
      </c>
      <c r="C43" s="39">
        <f ca="1">+OFFSET(Summary!B$9,Summary!B43-12,0)</f>
        <v>3</v>
      </c>
      <c r="D43" s="39" t="str">
        <f ca="1">+OFFSET(Summary!B$9,Summary!C43,1)</f>
        <v>Runner 3</v>
      </c>
      <c r="E43" s="40">
        <f t="shared" ca="1" si="5"/>
        <v>0</v>
      </c>
      <c r="F43" s="40">
        <f t="shared" ca="1" si="2"/>
        <v>0</v>
      </c>
      <c r="G43" s="41">
        <f ca="1">+M43*OFFSET(Summary!B$9,Summary!C43,4)*(1+$Q$33)</f>
        <v>0</v>
      </c>
      <c r="H43" s="32"/>
      <c r="I43" s="90">
        <v>6.6888959999999997</v>
      </c>
      <c r="J43" s="24">
        <v>374.63600812911972</v>
      </c>
      <c r="K43" s="24">
        <v>-359.15181184768642</v>
      </c>
      <c r="L43" s="42">
        <f t="shared" si="3"/>
        <v>15.484196281433299</v>
      </c>
      <c r="M43" s="43">
        <f t="shared" si="4"/>
        <v>6.8839561022052758</v>
      </c>
    </row>
    <row r="44" spans="2:17" x14ac:dyDescent="0.25">
      <c r="B44" s="38">
        <v>16</v>
      </c>
      <c r="C44" s="39">
        <f ca="1">+OFFSET(Summary!B$9,Summary!B44-12,0)</f>
        <v>4</v>
      </c>
      <c r="D44" s="39" t="str">
        <f ca="1">+OFFSET(Summary!B$9,Summary!C44,1)</f>
        <v>Runner 4</v>
      </c>
      <c r="E44" s="40">
        <f t="shared" ca="1" si="5"/>
        <v>0</v>
      </c>
      <c r="F44" s="40">
        <f t="shared" ca="1" si="2"/>
        <v>0</v>
      </c>
      <c r="G44" s="41">
        <f ca="1">+M44*OFFSET(Summary!B$9,Summary!C44,4)*(1+$Q$33)</f>
        <v>0</v>
      </c>
      <c r="H44" s="32"/>
      <c r="I44" s="90">
        <v>8.2608610000000002</v>
      </c>
      <c r="J44" s="24">
        <v>327.25591949462688</v>
      </c>
      <c r="K44" s="24">
        <v>-251.10918174361993</v>
      </c>
      <c r="L44" s="42">
        <f t="shared" si="3"/>
        <v>76.146737751006953</v>
      </c>
      <c r="M44" s="43">
        <f t="shared" si="4"/>
        <v>8.462562328622818</v>
      </c>
    </row>
    <row r="45" spans="2:17" x14ac:dyDescent="0.25">
      <c r="B45" s="38">
        <v>17</v>
      </c>
      <c r="C45" s="39">
        <f ca="1">+OFFSET(Summary!B$9,Summary!B45-12,0)</f>
        <v>5</v>
      </c>
      <c r="D45" s="39" t="str">
        <f ca="1">+OFFSET(Summary!B$9,Summary!C45,1)</f>
        <v>Runner 5</v>
      </c>
      <c r="E45" s="40">
        <f t="shared" ca="1" si="5"/>
        <v>0</v>
      </c>
      <c r="F45" s="40">
        <f t="shared" ca="1" si="2"/>
        <v>0</v>
      </c>
      <c r="G45" s="41">
        <f ca="1">+M45*OFFSET(Summary!B$9,Summary!C45,4)*(1+$Q$33)</f>
        <v>0</v>
      </c>
      <c r="H45" s="32"/>
      <c r="I45" s="90">
        <v>8.5980600000000003</v>
      </c>
      <c r="J45" s="24">
        <v>269.83209577464891</v>
      </c>
      <c r="K45" s="24">
        <v>-366.56654405307609</v>
      </c>
      <c r="L45" s="42">
        <f t="shared" si="3"/>
        <v>-96.73444827842718</v>
      </c>
      <c r="M45" s="43">
        <f t="shared" si="4"/>
        <v>8.6846088237481123</v>
      </c>
    </row>
    <row r="46" spans="2:17" x14ac:dyDescent="0.25">
      <c r="B46" s="38">
        <v>18</v>
      </c>
      <c r="C46" s="39">
        <f ca="1">+OFFSET(Summary!B$9,Summary!B46-12,0)</f>
        <v>6</v>
      </c>
      <c r="D46" s="39" t="str">
        <f ca="1">+OFFSET(Summary!B$9,Summary!C46,1)</f>
        <v>Runner 6</v>
      </c>
      <c r="E46" s="40">
        <f t="shared" ca="1" si="5"/>
        <v>0</v>
      </c>
      <c r="F46" s="40">
        <f t="shared" ca="1" si="2"/>
        <v>0</v>
      </c>
      <c r="G46" s="41">
        <f ca="1">+M46*OFFSET(Summary!B$9,Summary!C46,4)*(1+$Q$33)</f>
        <v>0</v>
      </c>
      <c r="H46" s="32"/>
      <c r="I46" s="90">
        <v>5.996721</v>
      </c>
      <c r="J46" s="24">
        <v>83.625805437087209</v>
      </c>
      <c r="K46" s="24">
        <v>-63.042012424467998</v>
      </c>
      <c r="L46" s="42">
        <f t="shared" si="3"/>
        <v>20.583793012619211</v>
      </c>
      <c r="M46" s="43">
        <f t="shared" si="4"/>
        <v>6.0488257992248533</v>
      </c>
    </row>
    <row r="47" spans="2:17" x14ac:dyDescent="0.25">
      <c r="B47" s="38">
        <v>19</v>
      </c>
      <c r="C47" s="39">
        <f ca="1">+OFFSET(Summary!B$9,Summary!B47-12,0)</f>
        <v>7</v>
      </c>
      <c r="D47" s="39" t="str">
        <f ca="1">+OFFSET(Summary!B$9,Summary!C47,1)</f>
        <v>Runner 7</v>
      </c>
      <c r="E47" s="40">
        <f t="shared" ca="1" si="5"/>
        <v>0</v>
      </c>
      <c r="F47" s="40">
        <f t="shared" ca="1" si="2"/>
        <v>0</v>
      </c>
      <c r="G47" s="41">
        <f ca="1">+M47*OFFSET(Summary!B$9,Summary!C47,4)*(1+$Q$33)</f>
        <v>0</v>
      </c>
      <c r="H47" s="32"/>
      <c r="I47" s="90">
        <v>6.4942310000000001</v>
      </c>
      <c r="J47" s="24">
        <v>395.50561075592105</v>
      </c>
      <c r="K47" s="24">
        <v>-37.589856182099055</v>
      </c>
      <c r="L47" s="42">
        <f t="shared" si="3"/>
        <v>357.91575457382203</v>
      </c>
      <c r="M47" s="43">
        <f t="shared" si="4"/>
        <v>6.8709416826648724</v>
      </c>
    </row>
    <row r="48" spans="2:17" x14ac:dyDescent="0.25">
      <c r="B48" s="38">
        <v>20</v>
      </c>
      <c r="C48" s="39">
        <f ca="1">+OFFSET(Summary!B$9,Summary!B48-12,0)</f>
        <v>8</v>
      </c>
      <c r="D48" s="39" t="str">
        <f ca="1">+OFFSET(Summary!B$9,Summary!C48,1)</f>
        <v>Runner 8</v>
      </c>
      <c r="E48" s="40">
        <f t="shared" ca="1" si="5"/>
        <v>0</v>
      </c>
      <c r="F48" s="40">
        <f t="shared" ca="1" si="2"/>
        <v>0</v>
      </c>
      <c r="G48" s="41">
        <f ca="1">+M48*OFFSET(Summary!B$9,Summary!C48,4)*(1+$Q$33)</f>
        <v>0</v>
      </c>
      <c r="H48" s="32"/>
      <c r="I48" s="90">
        <v>5.3566719999999997</v>
      </c>
      <c r="J48" s="24">
        <v>662.78951021575995</v>
      </c>
      <c r="K48" s="24">
        <v>-959.05424547195446</v>
      </c>
      <c r="L48" s="42">
        <f t="shared" si="3"/>
        <v>-296.26473525619451</v>
      </c>
      <c r="M48" s="43">
        <f t="shared" si="4"/>
        <v>5.5399343874797822</v>
      </c>
    </row>
    <row r="49" spans="2:13" x14ac:dyDescent="0.25">
      <c r="B49" s="38">
        <v>21</v>
      </c>
      <c r="C49" s="39">
        <f ca="1">+OFFSET(Summary!B$9,Summary!B49-12,0)</f>
        <v>9</v>
      </c>
      <c r="D49" s="39" t="str">
        <f ca="1">+OFFSET(Summary!B$9,Summary!C49,1)</f>
        <v>Runner 9</v>
      </c>
      <c r="E49" s="40">
        <f t="shared" ca="1" si="5"/>
        <v>0</v>
      </c>
      <c r="F49" s="40">
        <f t="shared" ca="1" si="2"/>
        <v>0</v>
      </c>
      <c r="G49" s="41">
        <f ca="1">+M49*OFFSET(Summary!B$9,Summary!C49,4)*(1+$Q$33)</f>
        <v>0</v>
      </c>
      <c r="H49" s="32"/>
      <c r="I49" s="90">
        <v>3.4119359999999999</v>
      </c>
      <c r="J49" s="24">
        <v>70.694583461760004</v>
      </c>
      <c r="K49" s="24">
        <v>-16.098182243346002</v>
      </c>
      <c r="L49" s="42">
        <f t="shared" si="3"/>
        <v>54.596401218414002</v>
      </c>
      <c r="M49" s="43">
        <f t="shared" si="4"/>
        <v>3.4745814923400866</v>
      </c>
    </row>
    <row r="50" spans="2:13" x14ac:dyDescent="0.25">
      <c r="B50" s="38">
        <v>22</v>
      </c>
      <c r="C50" s="39">
        <f ca="1">+OFFSET(Summary!B$9,Summary!B50-12,0)</f>
        <v>10</v>
      </c>
      <c r="D50" s="39" t="str">
        <f ca="1">+OFFSET(Summary!B$9,Summary!C50,1)</f>
        <v>Runner 10</v>
      </c>
      <c r="E50" s="40">
        <f t="shared" ca="1" si="5"/>
        <v>0</v>
      </c>
      <c r="F50" s="40">
        <f t="shared" ca="1" si="2"/>
        <v>0</v>
      </c>
      <c r="G50" s="41">
        <f ca="1">+M50*OFFSET(Summary!B$9,Summary!C50,4)*(1+$Q$33)</f>
        <v>0</v>
      </c>
      <c r="H50" s="32"/>
      <c r="I50" s="90">
        <v>8.3368149999999996</v>
      </c>
      <c r="J50" s="24">
        <v>378.91807709503405</v>
      </c>
      <c r="K50" s="24">
        <v>-185.72629777527106</v>
      </c>
      <c r="L50" s="42">
        <f t="shared" si="3"/>
        <v>193.19177931976299</v>
      </c>
      <c r="M50" s="43">
        <f t="shared" si="4"/>
        <v>8.6228699282073986</v>
      </c>
    </row>
    <row r="51" spans="2:13" x14ac:dyDescent="0.25">
      <c r="B51" s="38">
        <v>23</v>
      </c>
      <c r="C51" s="39">
        <f ca="1">+OFFSET(Summary!B$9,Summary!B51-12,0)</f>
        <v>11</v>
      </c>
      <c r="D51" s="39" t="str">
        <f ca="1">+OFFSET(Summary!B$9,Summary!C51,1)</f>
        <v>Runner 11</v>
      </c>
      <c r="E51" s="40">
        <f t="shared" ca="1" si="5"/>
        <v>0</v>
      </c>
      <c r="F51" s="40">
        <f t="shared" ca="1" si="2"/>
        <v>0</v>
      </c>
      <c r="G51" s="41">
        <f ca="1">+M51*OFFSET(Summary!B$9,Summary!C51,4)*(1+$Q$33)</f>
        <v>0</v>
      </c>
      <c r="H51" s="32"/>
      <c r="I51" s="90">
        <v>9.1332380000000004</v>
      </c>
      <c r="J51" s="24">
        <v>255.67901908111696</v>
      </c>
      <c r="K51" s="24">
        <v>-544.61438452911477</v>
      </c>
      <c r="L51" s="42">
        <f t="shared" si="3"/>
        <v>-288.93536544799781</v>
      </c>
      <c r="M51" s="43">
        <f t="shared" si="4"/>
        <v>9.1166098268165605</v>
      </c>
    </row>
    <row r="52" spans="2:13" x14ac:dyDescent="0.25">
      <c r="B52" s="38">
        <v>24</v>
      </c>
      <c r="C52" s="39">
        <f ca="1">+OFFSET(Summary!B$9,Summary!B52-12,0)</f>
        <v>12</v>
      </c>
      <c r="D52" s="39" t="str">
        <f ca="1">+OFFSET(Summary!B$9,Summary!C52,1)</f>
        <v>Runner 12</v>
      </c>
      <c r="E52" s="40">
        <f t="shared" ca="1" si="5"/>
        <v>0</v>
      </c>
      <c r="F52" s="40">
        <f t="shared" ca="1" si="2"/>
        <v>0</v>
      </c>
      <c r="G52" s="41">
        <f ca="1">+M52*OFFSET(Summary!B$9,Summary!C52,4)*(1+$Q$33)</f>
        <v>0</v>
      </c>
      <c r="H52" s="32"/>
      <c r="I52" s="90">
        <v>4.0874870000000003</v>
      </c>
      <c r="J52" s="24">
        <v>61.571605159760722</v>
      </c>
      <c r="K52" s="24">
        <v>-134.23694888687228</v>
      </c>
      <c r="L52" s="42">
        <f t="shared" si="3"/>
        <v>-72.665343727111562</v>
      </c>
      <c r="M52" s="43">
        <f t="shared" si="4"/>
        <v>4.0819401307163243</v>
      </c>
    </row>
    <row r="53" spans="2:13" x14ac:dyDescent="0.25">
      <c r="B53" s="38">
        <v>25</v>
      </c>
      <c r="C53" s="39">
        <f ca="1">+OFFSET(Summary!B$9,Summary!B53-24,0)</f>
        <v>1</v>
      </c>
      <c r="D53" s="39" t="str">
        <f ca="1">+OFFSET(Summary!B$9,Summary!C53,1)</f>
        <v>Runner 1</v>
      </c>
      <c r="E53" s="40">
        <f t="shared" ca="1" si="5"/>
        <v>0</v>
      </c>
      <c r="F53" s="40">
        <f t="shared" ca="1" si="2"/>
        <v>0</v>
      </c>
      <c r="G53" s="41">
        <f ca="1">+M53*OFFSET(Summary!B$9,Summary!C53,4)*(1+$Q$34)</f>
        <v>0</v>
      </c>
      <c r="H53" s="32"/>
      <c r="I53" s="90">
        <v>3.1230319999999998</v>
      </c>
      <c r="J53" s="24">
        <v>58.995613889693892</v>
      </c>
      <c r="K53" s="24">
        <v>-29.87454858589139</v>
      </c>
      <c r="L53" s="42">
        <f t="shared" si="3"/>
        <v>29.121065303802503</v>
      </c>
      <c r="M53" s="43">
        <f t="shared" si="4"/>
        <v>3.167090339596748</v>
      </c>
    </row>
    <row r="54" spans="2:13" x14ac:dyDescent="0.25">
      <c r="B54" s="38">
        <v>26</v>
      </c>
      <c r="C54" s="39">
        <f ca="1">+OFFSET(Summary!B$9,Summary!B54-24,0)</f>
        <v>2</v>
      </c>
      <c r="D54" s="39" t="str">
        <f ca="1">+OFFSET(Summary!B$9,Summary!C54,1)</f>
        <v>Runner 2</v>
      </c>
      <c r="E54" s="40">
        <f t="shared" ca="1" si="5"/>
        <v>0</v>
      </c>
      <c r="F54" s="40">
        <f t="shared" ca="1" si="2"/>
        <v>0</v>
      </c>
      <c r="G54" s="41">
        <f ca="1">+M54*OFFSET(Summary!B$9,Summary!C54,4)*(1+$Q$34)</f>
        <v>0</v>
      </c>
      <c r="H54" s="32"/>
      <c r="I54" s="90">
        <v>8.3373220000000003</v>
      </c>
      <c r="J54" s="24">
        <v>426.58702925300616</v>
      </c>
      <c r="K54" s="24">
        <v>-449.57285334968577</v>
      </c>
      <c r="L54" s="42">
        <f t="shared" si="3"/>
        <v>-22.985824096679607</v>
      </c>
      <c r="M54" s="43">
        <f t="shared" si="4"/>
        <v>8.5391226025781641</v>
      </c>
    </row>
    <row r="55" spans="2:13" x14ac:dyDescent="0.25">
      <c r="B55" s="38">
        <v>27</v>
      </c>
      <c r="C55" s="39">
        <f ca="1">+OFFSET(Summary!B$9,Summary!B55-24,0)</f>
        <v>3</v>
      </c>
      <c r="D55" s="39" t="str">
        <f ca="1">+OFFSET(Summary!B$9,Summary!C55,1)</f>
        <v>Runner 3</v>
      </c>
      <c r="E55" s="40">
        <f t="shared" ca="1" si="5"/>
        <v>0</v>
      </c>
      <c r="F55" s="40">
        <f t="shared" ca="1" si="2"/>
        <v>0</v>
      </c>
      <c r="G55" s="41">
        <f ca="1">+M55*OFFSET(Summary!B$9,Summary!C55,4)*(1+$Q$34)</f>
        <v>0</v>
      </c>
      <c r="H55" s="32"/>
      <c r="I55" s="90">
        <v>3.3338960000000002</v>
      </c>
      <c r="J55" s="24">
        <v>109.36204330039008</v>
      </c>
      <c r="K55" s="24">
        <v>-152.98158838486651</v>
      </c>
      <c r="L55" s="42">
        <f t="shared" si="3"/>
        <v>-43.619545084476428</v>
      </c>
      <c r="M55" s="43">
        <f t="shared" si="4"/>
        <v>3.3667672491079568</v>
      </c>
    </row>
    <row r="56" spans="2:13" x14ac:dyDescent="0.25">
      <c r="B56" s="38">
        <v>28</v>
      </c>
      <c r="C56" s="39">
        <f ca="1">+OFFSET(Summary!B$9,Summary!B56-24,0)</f>
        <v>4</v>
      </c>
      <c r="D56" s="39" t="str">
        <f ca="1">+OFFSET(Summary!B$9,Summary!C56,1)</f>
        <v>Runner 4</v>
      </c>
      <c r="E56" s="40">
        <f t="shared" ca="1" si="5"/>
        <v>0</v>
      </c>
      <c r="F56" s="40">
        <f t="shared" ca="1" si="2"/>
        <v>0</v>
      </c>
      <c r="G56" s="41">
        <f ca="1">+M56*OFFSET(Summary!B$9,Summary!C56,4)*(1+$Q$34)</f>
        <v>0</v>
      </c>
      <c r="H56" s="32"/>
      <c r="I56" s="90">
        <v>3.3498839999999999</v>
      </c>
      <c r="J56" s="24">
        <v>132.78357592773418</v>
      </c>
      <c r="K56" s="24">
        <v>-126.8839316201209</v>
      </c>
      <c r="L56" s="42">
        <f t="shared" si="3"/>
        <v>5.8996443076132721</v>
      </c>
      <c r="M56" s="43">
        <f t="shared" si="4"/>
        <v>3.4192256101176737</v>
      </c>
    </row>
    <row r="57" spans="2:13" x14ac:dyDescent="0.25">
      <c r="B57" s="38">
        <v>29</v>
      </c>
      <c r="C57" s="39">
        <f ca="1">+OFFSET(Summary!B$9,Summary!B57-24,0)</f>
        <v>5</v>
      </c>
      <c r="D57" s="39" t="str">
        <f ca="1">+OFFSET(Summary!B$9,Summary!C57,1)</f>
        <v>Runner 5</v>
      </c>
      <c r="E57" s="40">
        <f t="shared" ca="1" si="5"/>
        <v>0</v>
      </c>
      <c r="F57" s="40">
        <f t="shared" ca="1" si="2"/>
        <v>0</v>
      </c>
      <c r="G57" s="41">
        <f ca="1">+M57*OFFSET(Summary!B$9,Summary!C57,4)*(1+$Q$34)</f>
        <v>0</v>
      </c>
      <c r="H57" s="32"/>
      <c r="I57" s="90">
        <v>4.941217</v>
      </c>
      <c r="J57" s="24">
        <v>116.39328538227038</v>
      </c>
      <c r="K57" s="24">
        <v>-41.011323493957477</v>
      </c>
      <c r="L57" s="42">
        <f t="shared" si="3"/>
        <v>75.381961888312901</v>
      </c>
      <c r="M57" s="43">
        <f t="shared" si="4"/>
        <v>5.0371046236352912</v>
      </c>
    </row>
    <row r="58" spans="2:13" x14ac:dyDescent="0.25">
      <c r="B58" s="38">
        <v>30</v>
      </c>
      <c r="C58" s="39">
        <f ca="1">+OFFSET(Summary!B$9,Summary!B58-24,0)</f>
        <v>6</v>
      </c>
      <c r="D58" s="39" t="str">
        <f ca="1">+OFFSET(Summary!B$9,Summary!C58,1)</f>
        <v>Runner 6</v>
      </c>
      <c r="E58" s="40">
        <f t="shared" ca="1" si="5"/>
        <v>0</v>
      </c>
      <c r="F58" s="40">
        <f t="shared" ca="1" si="2"/>
        <v>0</v>
      </c>
      <c r="G58" s="41">
        <f ca="1">+M58*OFFSET(Summary!B$9,Summary!C58,4)*(1+$Q$34)</f>
        <v>0</v>
      </c>
      <c r="H58" s="32"/>
      <c r="I58" s="90">
        <v>3.8646530000000001</v>
      </c>
      <c r="J58" s="24">
        <v>140.15628871917616</v>
      </c>
      <c r="K58" s="24">
        <v>-229.71996239423598</v>
      </c>
      <c r="L58" s="42">
        <f t="shared" si="3"/>
        <v>-89.563673675059817</v>
      </c>
      <c r="M58" s="43">
        <f t="shared" si="4"/>
        <v>3.8899493075220586</v>
      </c>
    </row>
    <row r="59" spans="2:13" x14ac:dyDescent="0.25">
      <c r="B59" s="38">
        <v>31</v>
      </c>
      <c r="C59" s="39">
        <f ca="1">+OFFSET(Summary!B$9,Summary!B59-24,0)</f>
        <v>7</v>
      </c>
      <c r="D59" s="39" t="str">
        <f ca="1">+OFFSET(Summary!B$9,Summary!C59,1)</f>
        <v>Runner 7</v>
      </c>
      <c r="E59" s="40">
        <f t="shared" ca="1" si="5"/>
        <v>0</v>
      </c>
      <c r="F59" s="40">
        <f t="shared" ca="1" si="2"/>
        <v>0</v>
      </c>
      <c r="G59" s="41">
        <f ca="1">+M59*OFFSET(Summary!B$9,Summary!C59,4)*(1+$Q$34)</f>
        <v>0</v>
      </c>
      <c r="H59" s="32"/>
      <c r="I59" s="90">
        <v>3.0544959999999999</v>
      </c>
      <c r="J59" s="24">
        <v>42.152443614006003</v>
      </c>
      <c r="K59" s="24">
        <v>-16.822407760143307</v>
      </c>
      <c r="L59" s="42">
        <f t="shared" si="3"/>
        <v>25.330035853862697</v>
      </c>
      <c r="M59" s="43">
        <f t="shared" si="4"/>
        <v>3.0882372397339344</v>
      </c>
    </row>
    <row r="60" spans="2:13" x14ac:dyDescent="0.25">
      <c r="B60" s="38">
        <v>32</v>
      </c>
      <c r="C60" s="39">
        <f ca="1">+OFFSET(Summary!B$9,Summary!B60-24,0)</f>
        <v>8</v>
      </c>
      <c r="D60" s="39" t="str">
        <f ca="1">+OFFSET(Summary!B$9,Summary!C60,1)</f>
        <v>Runner 8</v>
      </c>
      <c r="E60" s="40">
        <f t="shared" ca="1" si="5"/>
        <v>0</v>
      </c>
      <c r="F60" s="40">
        <f t="shared" ca="1" si="2"/>
        <v>0</v>
      </c>
      <c r="G60" s="41">
        <f ca="1">+M60*OFFSET(Summary!B$9,Summary!C60,4)*(1+$Q$34)</f>
        <v>0</v>
      </c>
      <c r="H60" s="32"/>
      <c r="I60" s="90">
        <v>2.0499969999999998</v>
      </c>
      <c r="J60" s="24">
        <v>22.787764310836803</v>
      </c>
      <c r="K60" s="24">
        <v>-31.236510780334502</v>
      </c>
      <c r="L60" s="42">
        <f t="shared" si="3"/>
        <v>-8.4487464694976993</v>
      </c>
      <c r="M60" s="43">
        <f t="shared" si="4"/>
        <v>2.0571665089206697</v>
      </c>
    </row>
    <row r="61" spans="2:13" x14ac:dyDescent="0.25">
      <c r="B61" s="38">
        <v>33</v>
      </c>
      <c r="C61" s="39">
        <f ca="1">+OFFSET(Summary!B$9,Summary!B61-24,0)</f>
        <v>9</v>
      </c>
      <c r="D61" s="39" t="str">
        <f ca="1">+OFFSET(Summary!B$9,Summary!C61,1)</f>
        <v>Runner 9</v>
      </c>
      <c r="E61" s="40">
        <f t="shared" ca="1" si="5"/>
        <v>0</v>
      </c>
      <c r="F61" s="40">
        <f t="shared" ca="1" si="2"/>
        <v>0</v>
      </c>
      <c r="G61" s="41">
        <f ca="1">+M61*OFFSET(Summary!B$9,Summary!C61,4)*(1+$Q$34)</f>
        <v>0</v>
      </c>
      <c r="H61" s="32"/>
      <c r="I61" s="90">
        <v>9.3804189999999998</v>
      </c>
      <c r="J61" s="24">
        <v>303.4395540990817</v>
      </c>
      <c r="K61" s="24">
        <v>-238.12557083034395</v>
      </c>
      <c r="L61" s="42">
        <f t="shared" si="3"/>
        <v>65.313983268737758</v>
      </c>
      <c r="M61" s="43">
        <f t="shared" si="4"/>
        <v>9.5647957686839096</v>
      </c>
    </row>
    <row r="62" spans="2:13" x14ac:dyDescent="0.25">
      <c r="B62" s="38">
        <v>34</v>
      </c>
      <c r="C62" s="39">
        <f ca="1">+OFFSET(Summary!B$9,Summary!B62-24,0)</f>
        <v>10</v>
      </c>
      <c r="D62" s="39" t="str">
        <f ca="1">+OFFSET(Summary!B$9,Summary!C62,1)</f>
        <v>Runner 10</v>
      </c>
      <c r="E62" s="40">
        <f t="shared" ca="1" si="5"/>
        <v>0</v>
      </c>
      <c r="F62" s="40">
        <f t="shared" ca="1" si="2"/>
        <v>0</v>
      </c>
      <c r="G62" s="41">
        <f ca="1">+M62*OFFSET(Summary!B$9,Summary!C62,4)*(1+$Q$34)</f>
        <v>0</v>
      </c>
      <c r="H62" s="32"/>
      <c r="I62" s="90">
        <v>11.447317999999999</v>
      </c>
      <c r="J62" s="24">
        <v>456.430657007219</v>
      </c>
      <c r="K62" s="24">
        <v>-344.59466477966498</v>
      </c>
      <c r="L62" s="42">
        <f t="shared" si="3"/>
        <v>111.83599222755402</v>
      </c>
      <c r="M62" s="43">
        <f t="shared" si="4"/>
        <v>11.731451324617385</v>
      </c>
    </row>
    <row r="63" spans="2:13" x14ac:dyDescent="0.25">
      <c r="B63" s="38">
        <v>35</v>
      </c>
      <c r="C63" s="39">
        <f ca="1">+OFFSET(Summary!B$9,Summary!B63-24,0)</f>
        <v>11</v>
      </c>
      <c r="D63" s="39" t="str">
        <f ca="1">+OFFSET(Summary!B$9,Summary!C63,1)</f>
        <v>Runner 11</v>
      </c>
      <c r="E63" s="40">
        <f t="shared" ca="1" si="5"/>
        <v>0</v>
      </c>
      <c r="F63" s="40">
        <f t="shared" ca="1" si="2"/>
        <v>0</v>
      </c>
      <c r="G63" s="41">
        <f ca="1">+M63*OFFSET(Summary!B$9,Summary!C63,4)*(1+$Q$34)</f>
        <v>0</v>
      </c>
      <c r="H63" s="32"/>
      <c r="I63" s="90">
        <v>4.9901749999999998</v>
      </c>
      <c r="J63" s="24">
        <v>227.34267079162294</v>
      </c>
      <c r="K63" s="24">
        <v>-151.65385672759692</v>
      </c>
      <c r="L63" s="42">
        <f t="shared" si="3"/>
        <v>75.688814064026019</v>
      </c>
      <c r="M63" s="43">
        <f t="shared" si="4"/>
        <v>5.1416907424278246</v>
      </c>
    </row>
    <row r="64" spans="2:13" ht="15.75" thickBot="1" x14ac:dyDescent="0.3">
      <c r="B64" s="47">
        <v>36</v>
      </c>
      <c r="C64" s="48">
        <f ca="1">+OFFSET(Summary!B$9,Summary!B64-24,0)</f>
        <v>12</v>
      </c>
      <c r="D64" s="48" t="str">
        <f ca="1">+OFFSET(Summary!B$9,Summary!C64,1)</f>
        <v>Runner 12</v>
      </c>
      <c r="E64" s="49">
        <f t="shared" ca="1" si="5"/>
        <v>0</v>
      </c>
      <c r="F64" s="49">
        <f ca="1">+E64+G64</f>
        <v>0</v>
      </c>
      <c r="G64" s="50">
        <f ca="1">+M64*OFFSET(Summary!B$9,Summary!C64,4)*(1+$Q$34)</f>
        <v>0</v>
      </c>
      <c r="H64" s="51"/>
      <c r="I64" s="90">
        <v>5.4481570000000001</v>
      </c>
      <c r="J64" s="24">
        <v>220.5604889373821</v>
      </c>
      <c r="K64" s="24">
        <v>-142.19462298584415</v>
      </c>
      <c r="L64" s="52">
        <f t="shared" si="3"/>
        <v>78.365865951537955</v>
      </c>
      <c r="M64" s="53">
        <f t="shared" si="4"/>
        <v>5.5976201774444601</v>
      </c>
    </row>
    <row r="67" spans="7:7" x14ac:dyDescent="0.25">
      <c r="G67" s="54"/>
    </row>
    <row r="68" spans="7:7" x14ac:dyDescent="0.25">
      <c r="G68" s="54"/>
    </row>
  </sheetData>
  <sheetProtection algorithmName="SHA-512" hashValue="f75fbjqUNVtljbzJbz8PKSF/uC0yfdcczoRBz51yaUzrftgzNS9P44RaTqZKPOYOzzULyZpGrAIMhZodPv0qRQ==" saltValue="v6owyuwJ0sdBipeUhvO04w==" spinCount="100000" sheet="1" objects="1" scenarios="1" selectLockedCells="1"/>
  <protectedRanges>
    <protectedRange sqref="I10:I26 C10:C26 D10:E24" name="Range1"/>
    <protectedRange sqref="I14 C14:D14 E10:E21" name="Range1_1"/>
    <protectedRange sqref="I16 I13 C13:D13 C16:D16" name="Range1_2"/>
    <protectedRange sqref="I20 C20:D20" name="Range1_3"/>
    <protectedRange sqref="I21:I26 C21:C26 D22:E24 D21" name="Range1_4"/>
    <protectedRange sqref="I17 I19 C19:D19 C17:D17" name="Range1_5"/>
  </protectedRanges>
  <mergeCells count="4"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67"/>
  <sheetViews>
    <sheetView topLeftCell="A25" workbookViewId="0">
      <selection activeCell="G41" sqref="G6:G41"/>
    </sheetView>
  </sheetViews>
  <sheetFormatPr defaultRowHeight="15" x14ac:dyDescent="0.25"/>
  <cols>
    <col min="3" max="3" width="16" customWidth="1"/>
    <col min="4" max="4" width="21.42578125" customWidth="1"/>
    <col min="8" max="8" width="15.28515625" customWidth="1"/>
  </cols>
  <sheetData>
    <row r="5" spans="4:7" x14ac:dyDescent="0.25">
      <c r="D5" s="24">
        <v>374.11291273474779</v>
      </c>
    </row>
    <row r="6" spans="4:7" x14ac:dyDescent="0.25">
      <c r="D6" s="24">
        <v>131.8101157412521</v>
      </c>
      <c r="G6" s="24">
        <v>-158.61178464770396</v>
      </c>
    </row>
    <row r="7" spans="4:7" x14ac:dyDescent="0.25">
      <c r="D7" s="24">
        <v>209.50016580128678</v>
      </c>
      <c r="G7" s="24">
        <v>-337.96166451740186</v>
      </c>
    </row>
    <row r="8" spans="4:7" x14ac:dyDescent="0.25">
      <c r="D8" s="24">
        <v>391.42708359336842</v>
      </c>
      <c r="G8" s="24">
        <v>-204.15530980181703</v>
      </c>
    </row>
    <row r="9" spans="4:7" x14ac:dyDescent="0.25">
      <c r="D9" s="24">
        <v>391.36080265355253</v>
      </c>
      <c r="G9" s="24">
        <v>-325.72709056949617</v>
      </c>
    </row>
    <row r="10" spans="4:7" x14ac:dyDescent="0.25">
      <c r="D10" s="24">
        <v>116.16782606923576</v>
      </c>
      <c r="G10" s="24">
        <v>-467.06089834666392</v>
      </c>
    </row>
    <row r="11" spans="4:7" x14ac:dyDescent="0.25">
      <c r="D11" s="24">
        <v>166.10851009368849</v>
      </c>
      <c r="G11" s="24">
        <v>-109.29561803519721</v>
      </c>
    </row>
    <row r="12" spans="4:7" x14ac:dyDescent="0.25">
      <c r="D12" s="24">
        <v>336.43045129013001</v>
      </c>
      <c r="G12" s="24">
        <v>-51.927653711318996</v>
      </c>
    </row>
    <row r="13" spans="4:7" x14ac:dyDescent="0.25">
      <c r="D13" s="24">
        <v>640.02157754135305</v>
      </c>
      <c r="G13" s="24">
        <v>-384.70529780197091</v>
      </c>
    </row>
    <row r="14" spans="4:7" x14ac:dyDescent="0.25">
      <c r="D14" s="24">
        <v>634.56814661789099</v>
      </c>
      <c r="G14" s="24">
        <v>-502.68776436614996</v>
      </c>
    </row>
    <row r="15" spans="4:7" x14ac:dyDescent="0.25">
      <c r="D15" s="24">
        <v>48.4064571738243</v>
      </c>
      <c r="G15" s="24">
        <v>-431.71050655365099</v>
      </c>
    </row>
    <row r="16" spans="4:7" x14ac:dyDescent="0.25">
      <c r="D16" s="24">
        <v>225.74270236349156</v>
      </c>
      <c r="G16" s="24">
        <v>-859.10517591476594</v>
      </c>
    </row>
    <row r="17" spans="4:7" x14ac:dyDescent="0.25">
      <c r="D17" s="24">
        <v>266.16205714225754</v>
      </c>
      <c r="G17" s="24">
        <v>-188.10159307241463</v>
      </c>
    </row>
    <row r="18" spans="4:7" x14ac:dyDescent="0.25">
      <c r="D18" s="24">
        <v>331.36136236190669</v>
      </c>
      <c r="G18" s="24">
        <v>-178.20264645528852</v>
      </c>
    </row>
    <row r="19" spans="4:7" x14ac:dyDescent="0.25">
      <c r="D19" s="24">
        <v>255.30387010383484</v>
      </c>
      <c r="G19" s="24">
        <v>-246.46365376472448</v>
      </c>
    </row>
    <row r="20" spans="4:7" x14ac:dyDescent="0.25">
      <c r="D20" s="24">
        <v>96.527990242004208</v>
      </c>
      <c r="G20" s="24">
        <v>-359.15181184768642</v>
      </c>
    </row>
    <row r="21" spans="4:7" x14ac:dyDescent="0.25">
      <c r="D21" s="24">
        <v>400.49778873062093</v>
      </c>
      <c r="G21" s="24">
        <v>-245.46055094528072</v>
      </c>
    </row>
    <row r="22" spans="4:7" x14ac:dyDescent="0.25">
      <c r="D22" s="24">
        <v>625.77327582549879</v>
      </c>
      <c r="G22" s="24">
        <v>-361.79239204788109</v>
      </c>
    </row>
    <row r="23" spans="4:7" x14ac:dyDescent="0.25">
      <c r="D23" s="24">
        <v>98.394592174528015</v>
      </c>
      <c r="G23" s="24">
        <v>-86.056110214233001</v>
      </c>
    </row>
    <row r="24" spans="4:7" x14ac:dyDescent="0.25">
      <c r="D24" s="24">
        <v>255.67901908111696</v>
      </c>
      <c r="G24" s="24">
        <v>-32.470121171950936</v>
      </c>
    </row>
    <row r="25" spans="4:7" x14ac:dyDescent="0.25">
      <c r="D25" s="24">
        <v>62.08952439689682</v>
      </c>
      <c r="G25" s="24">
        <v>-829.97091872405906</v>
      </c>
    </row>
    <row r="26" spans="4:7" x14ac:dyDescent="0.25">
      <c r="D26" s="24">
        <v>70.848098726272497</v>
      </c>
      <c r="G26" s="24">
        <v>-135.86528331374902</v>
      </c>
    </row>
    <row r="27" spans="4:7" x14ac:dyDescent="0.25">
      <c r="D27" s="24">
        <v>426.58702925300616</v>
      </c>
      <c r="G27" s="24">
        <v>-185.72629777527106</v>
      </c>
    </row>
    <row r="28" spans="4:7" x14ac:dyDescent="0.25">
      <c r="D28" s="24">
        <v>107.9899102737903</v>
      </c>
      <c r="G28" s="24">
        <v>-544.61438452911477</v>
      </c>
    </row>
    <row r="29" spans="4:7" x14ac:dyDescent="0.25">
      <c r="D29" s="24">
        <v>132.78357592773418</v>
      </c>
      <c r="G29" s="24">
        <v>-133.569782348633</v>
      </c>
    </row>
    <row r="30" spans="4:7" x14ac:dyDescent="0.25">
      <c r="D30" s="24">
        <v>140.15628871917616</v>
      </c>
      <c r="G30" s="24">
        <v>-42.912119197845392</v>
      </c>
    </row>
    <row r="31" spans="4:7" x14ac:dyDescent="0.25">
      <c r="D31" s="24">
        <v>42.152443614006003</v>
      </c>
      <c r="G31" s="24">
        <v>-449.9426955337525</v>
      </c>
    </row>
    <row r="32" spans="4:7" x14ac:dyDescent="0.25">
      <c r="D32" s="24">
        <v>22.787764310836803</v>
      </c>
      <c r="G32" s="24">
        <v>-151.2396131742</v>
      </c>
    </row>
    <row r="33" spans="4:8" x14ac:dyDescent="0.25">
      <c r="D33" s="24">
        <v>337.2308790407177</v>
      </c>
      <c r="G33" s="24">
        <v>-126.8839316201209</v>
      </c>
      <c r="H33" s="24"/>
    </row>
    <row r="34" spans="4:8" x14ac:dyDescent="0.25">
      <c r="D34" s="24">
        <v>357.11008573913693</v>
      </c>
      <c r="G34" s="24">
        <v>-56.339928806901</v>
      </c>
      <c r="H34" s="24"/>
    </row>
    <row r="35" spans="4:8" x14ac:dyDescent="0.25">
      <c r="D35" s="24">
        <v>239.33060401534806</v>
      </c>
      <c r="G35" s="24">
        <v>-229.71996239423598</v>
      </c>
      <c r="H35" s="24"/>
    </row>
    <row r="36" spans="4:8" x14ac:dyDescent="0.25">
      <c r="G36" s="24">
        <v>-16.822407760143307</v>
      </c>
      <c r="H36" s="24"/>
    </row>
    <row r="37" spans="4:8" x14ac:dyDescent="0.25">
      <c r="G37" s="24">
        <v>-31.236510780334502</v>
      </c>
      <c r="H37" s="24"/>
    </row>
    <row r="38" spans="4:8" x14ac:dyDescent="0.25">
      <c r="G38" s="24">
        <v>-166.0974052534099</v>
      </c>
      <c r="H38" s="24"/>
    </row>
    <row r="39" spans="4:8" x14ac:dyDescent="0.25">
      <c r="G39" s="24">
        <v>-358.34966001510702</v>
      </c>
      <c r="H39" s="24"/>
    </row>
    <row r="40" spans="4:8" x14ac:dyDescent="0.25">
      <c r="G40" s="24">
        <v>-156.38571396636803</v>
      </c>
      <c r="H40" s="24"/>
    </row>
    <row r="41" spans="4:8" x14ac:dyDescent="0.25">
      <c r="G41" s="24">
        <v>-142.19462298584415</v>
      </c>
      <c r="H41" s="24"/>
    </row>
    <row r="42" spans="4:8" x14ac:dyDescent="0.25">
      <c r="H42" s="24"/>
    </row>
    <row r="43" spans="4:8" x14ac:dyDescent="0.25">
      <c r="H43" s="24"/>
    </row>
    <row r="44" spans="4:8" x14ac:dyDescent="0.25">
      <c r="H44" s="24"/>
    </row>
    <row r="45" spans="4:8" x14ac:dyDescent="0.25">
      <c r="H45" s="24"/>
    </row>
    <row r="46" spans="4:8" x14ac:dyDescent="0.25">
      <c r="H46" s="24"/>
    </row>
    <row r="47" spans="4:8" x14ac:dyDescent="0.25">
      <c r="H47" s="24"/>
    </row>
    <row r="48" spans="4:8" x14ac:dyDescent="0.25">
      <c r="H48" s="24"/>
    </row>
    <row r="49" spans="8:8" x14ac:dyDescent="0.25">
      <c r="H49" s="24"/>
    </row>
    <row r="50" spans="8:8" x14ac:dyDescent="0.25">
      <c r="H50" s="24"/>
    </row>
    <row r="51" spans="8:8" x14ac:dyDescent="0.25">
      <c r="H51" s="24"/>
    </row>
    <row r="52" spans="8:8" x14ac:dyDescent="0.25">
      <c r="H52" s="24"/>
    </row>
    <row r="53" spans="8:8" x14ac:dyDescent="0.25">
      <c r="H53" s="24"/>
    </row>
    <row r="54" spans="8:8" x14ac:dyDescent="0.25">
      <c r="H54" s="24"/>
    </row>
    <row r="55" spans="8:8" x14ac:dyDescent="0.25">
      <c r="H55" s="24"/>
    </row>
    <row r="56" spans="8:8" x14ac:dyDescent="0.25">
      <c r="H56" s="24"/>
    </row>
    <row r="57" spans="8:8" x14ac:dyDescent="0.25">
      <c r="H57" s="24"/>
    </row>
    <row r="58" spans="8:8" x14ac:dyDescent="0.25">
      <c r="H58" s="24"/>
    </row>
    <row r="59" spans="8:8" x14ac:dyDescent="0.25">
      <c r="H59" s="24"/>
    </row>
    <row r="60" spans="8:8" x14ac:dyDescent="0.25">
      <c r="H60" s="24"/>
    </row>
    <row r="61" spans="8:8" x14ac:dyDescent="0.25">
      <c r="H61" s="24"/>
    </row>
    <row r="62" spans="8:8" x14ac:dyDescent="0.25">
      <c r="H62" s="24"/>
    </row>
    <row r="63" spans="8:8" x14ac:dyDescent="0.25">
      <c r="H63" s="24"/>
    </row>
    <row r="64" spans="8:8" x14ac:dyDescent="0.25">
      <c r="H64" s="24"/>
    </row>
    <row r="65" spans="8:8" x14ac:dyDescent="0.25">
      <c r="H65" s="24"/>
    </row>
    <row r="66" spans="8:8" x14ac:dyDescent="0.25">
      <c r="H66" s="24"/>
    </row>
    <row r="67" spans="8:8" x14ac:dyDescent="0.25">
      <c r="H6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Lambert Budzinski</cp:lastModifiedBy>
  <dcterms:created xsi:type="dcterms:W3CDTF">2011-08-18T21:19:56Z</dcterms:created>
  <dcterms:modified xsi:type="dcterms:W3CDTF">2014-09-03T04:12:05Z</dcterms:modified>
</cp:coreProperties>
</file>