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Del Sol\Del Sol 2015\Race Documents\Pace calc\"/>
    </mc:Choice>
  </mc:AlternateContent>
  <workbookProtection lockStructure="1"/>
  <bookViews>
    <workbookView xWindow="0" yWindow="0" windowWidth="19455" windowHeight="715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5" i="2" s="1"/>
  <c r="F34" i="2"/>
  <c r="E37" i="2" l="1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<sst xmlns="http://schemas.openxmlformats.org/spreadsheetml/2006/main" count="68" uniqueCount="54">
  <si>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</si>
  <si>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</si>
  <si>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</si>
  <si>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Email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</si>
  <si>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</si>
  <si>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</si>
  <si>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</si>
  <si>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</si>
  <si>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</si>
  <si>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</si>
  <si>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</si>
  <si>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</si>
  <si>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</si>
  <si>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</si>
  <si>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</si>
  <si>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</si>
  <si>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</si>
  <si>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</si>
  <si>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</si>
  <si>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</si>
  <si>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</si>
  <si>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</si>
  <si>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</si>
  <si>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</si>
  <si>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</si>
  <si>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</si>
  <si>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</si>
  <si>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</si>
  <si>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</si>
  <si>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</si>
  <si>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</si>
  <si>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</si>
  <si>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</si>
  <si>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</si>
  <si>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</si>
  <si>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</si>
  <si>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</si>
  <si>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</si>
  <si>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</si>
  <si>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</si>
  <si>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</si>
  <si>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</si>
  <si>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</si>
  <si>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</si>
  <si>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</si>
  <si>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</si>
  <si>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</si>
  <si>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</si>
  <si>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</si>
  <si>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PARTICIPANT INSTRUCTION:</t>
  </si>
  <si>
    <t>1. Enter All info highlighted in YELLOW</t>
  </si>
  <si>
    <t>2. Enter Team Start line in Cell E8 - start time must be in AM/PM format</t>
  </si>
  <si>
    <t>3. Enter Individulat Pacein Cells E10-21 - Pace must be entered in Decimal format</t>
  </si>
  <si>
    <t>4. Your estimated finish time will be calculated in Cell: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</si>
</sst>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96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8" xfId="0" applyNumberFormat="1" applyBorder="1" applyAlignment="1" applyProtection="1">
      <alignment horizontal="center"/>
    </xf>
    <xf numFmtId="41" fontId="0" fillId="0" borderId="35" xfId="0" applyNumberFormat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1" fontId="0" fillId="0" borderId="15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/>
    </xf>
    <xf numFmtId="41" fontId="0" fillId="0" borderId="22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2" xfId="0" applyNumberFormat="1" applyFill="1" applyBorder="1" applyAlignment="1" applyProtection="1">
      <alignment horizontal="center"/>
    </xf>
    <xf numFmtId="41" fontId="0" fillId="0" borderId="27" xfId="0" applyNumberForma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</xf>
    <xf numFmtId="41" fontId="0" fillId="0" borderId="25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5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9" xfId="0" applyFont="1" applyBorder="1" applyProtection="1"/>
    <xf numFmtId="0" fontId="3" fillId="0" borderId="28" xfId="0" applyFont="1" applyBorder="1" applyProtection="1"/>
    <xf numFmtId="0" fontId="3" fillId="0" borderId="30" xfId="0" applyFont="1" applyBorder="1" applyProtection="1"/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166" fontId="0" fillId="0" borderId="0" xfId="0" applyNumberFormat="1" applyProtection="1"/>
    <xf numFmtId="14" fontId="0" fillId="6" borderId="0" xfId="0" applyNumberFormat="1" applyFill="1" applyProtection="1"/>
    <xf numFmtId="0" fontId="3" fillId="6" borderId="28" xfId="0" applyFont="1" applyFill="1" applyBorder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Protection="1"/>
    <xf numFmtId="46" fontId="4" fillId="7" borderId="42" xfId="0" applyNumberFormat="1" applyFont="1" applyFill="1" applyBorder="1" applyProtection="1"/>
    <xf numFmtId="0" fontId="1" fillId="7" borderId="40" xfId="0" applyFont="1" applyFill="1" applyBorder="1" applyAlignment="1" applyProtection="1">
      <alignment horizontal="center"/>
    </xf>
    <xf numFmtId="167" fontId="4" fillId="6" borderId="0" xfId="1" applyNumberFormat="1" applyFont="1" applyFill="1" applyBorder="1"/>
    <xf numFmtId="1" fontId="4" fillId="6" borderId="0" xfId="2" applyNumberFormat="1" applyFont="1" applyFill="1" applyBorder="1"/>
    <xf numFmtId="167" fontId="4" fillId="6" borderId="0" xfId="2" applyNumberFormat="1" applyFont="1" applyFill="1" applyBorder="1"/>
    <xf numFmtId="167" fontId="4" fillId="6" borderId="26" xfId="2" applyNumberFormat="1" applyFont="1" applyFill="1" applyBorder="1"/>
    <xf numFmtId="1" fontId="4" fillId="6" borderId="26" xfId="2" applyNumberFormat="1" applyFont="1" applyFill="1" applyBorder="1"/>
    <xf numFmtId="41" fontId="0" fillId="0" borderId="20" xfId="0" applyNumberForma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5" borderId="2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8" fontId="0" fillId="5" borderId="0" xfId="0" applyNumberFormat="1" applyFill="1" applyProtection="1"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2" fillId="5" borderId="39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168" fontId="0" fillId="7" borderId="20" xfId="0" applyNumberFormat="1" applyFill="1" applyBorder="1" applyAlignment="1" applyProtection="1">
      <alignment horizontal="center"/>
    </xf>
    <xf numFmtId="168" fontId="0" fillId="7" borderId="22" xfId="0" applyNumberForma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0" fillId="7" borderId="25" xfId="0" applyNumberForma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Normal 3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I15" sqref="I15"/>
    </sheetView>
  </sheetViews>
  <sheetFormatPr defaultRowHeight="15" x14ac:dyDescent="0.25"/>
  <cols>
    <col min="1" max="1" width="9.140625" style="28"/>
    <col min="2" max="2" width="4.7109375" style="28" bestFit="1" customWidth="1"/>
    <col min="3" max="3" width="19.28515625" style="28" customWidth="1"/>
    <col min="4" max="4" width="19.85546875" style="28" customWidth="1"/>
    <col min="5" max="5" width="20" style="28" customWidth="1"/>
    <col min="6" max="7" width="20.5703125" style="28" customWidth="1"/>
    <col min="8" max="8" width="20.140625" style="28" customWidth="1"/>
    <col min="9" max="9" width="23.140625" style="28" customWidth="1"/>
    <col min="10" max="10" width="10.42578125" style="28" bestFit="1" customWidth="1"/>
    <col min="11" max="11" width="8.42578125" style="28" customWidth="1"/>
    <col min="12" max="12" width="10.28515625" style="28" customWidth="1"/>
    <col min="13" max="13" width="16.42578125" style="28" customWidth="1"/>
    <col min="14" max="14" width="14" style="28" bestFit="1" customWidth="1"/>
    <col min="15" max="15" width="11.7109375" style="28" hidden="1" customWidth="1"/>
    <col min="16" max="16" width="16.28515625" style="28" hidden="1" customWidth="1"/>
    <col min="17" max="17" width="22.7109375" style="28" hidden="1" customWidth="1"/>
    <col min="18" max="16384" width="9.140625" style="28"/>
  </cols>
  <sheetData>
    <row r="1" spans="2:11" x14ac:dyDescent="0.25">
      <c r="C1" s="28" t="s">
        <v>49</v>
      </c>
    </row>
    <row r="2" spans="2:11" x14ac:dyDescent="0.25">
      <c r="C2" s="28" t="s">
        <v>50</v>
      </c>
    </row>
    <row r="3" spans="2:11" x14ac:dyDescent="0.25">
      <c r="C3" s="28" t="s">
        <v>51</v>
      </c>
    </row>
    <row r="4" spans="2:11" x14ac:dyDescent="0.25">
      <c r="C4" s="28" t="s">
        <v>52</v>
      </c>
      <c r="H4" s="66"/>
    </row>
    <row r="5" spans="2:11" x14ac:dyDescent="0.25">
      <c r="C5" s="28" t="s">
        <v>53</v>
      </c>
    </row>
    <row r="7" spans="2:11" x14ac:dyDescent="0.25">
      <c r="C7" s="28" t="s">
        <v>46</v>
      </c>
      <c r="D7" s="28" t="s">
        <v>47</v>
      </c>
      <c r="E7" s="28" t="s">
        <v>48</v>
      </c>
    </row>
    <row r="8" spans="2:11" ht="15.75" thickBot="1" x14ac:dyDescent="0.3">
      <c r="C8" s="54">
        <v>42055</v>
      </c>
      <c r="D8" s="54">
        <v>42056</v>
      </c>
      <c r="E8" s="72">
        <v>0.20833333333333334</v>
      </c>
    </row>
    <row r="9" spans="2:11" ht="15.75" thickBot="1" x14ac:dyDescent="0.3">
      <c r="B9" s="1" t="s">
        <v>0</v>
      </c>
      <c r="C9" s="59" t="s">
        <v>40</v>
      </c>
      <c r="D9" s="18" t="s">
        <v>2</v>
      </c>
      <c r="E9" s="18" t="s">
        <v>44</v>
      </c>
      <c r="F9" s="2" t="s">
        <v>45</v>
      </c>
      <c r="G9" s="3" t="s">
        <v>4</v>
      </c>
      <c r="H9" s="1" t="s">
        <v>5</v>
      </c>
      <c r="I9" s="1" t="s">
        <v>3</v>
      </c>
    </row>
    <row r="10" spans="2:11" x14ac:dyDescent="0.25">
      <c r="B10" s="15">
        <v>1</v>
      </c>
      <c r="C10" s="67" t="s">
        <v>6</v>
      </c>
      <c r="D10" s="24" t="s">
        <v>7</v>
      </c>
      <c r="E10" s="73">
        <v>10</v>
      </c>
      <c r="F10" s="29">
        <f>TIME(0,E10,(E10-ROUNDDOWN(E10,0))*60)</f>
        <v>6.9444444444444441E-3</v>
      </c>
      <c r="G10" s="4">
        <f t="shared" ref="G10:G21" si="0">RANK(F10,$F$10:$F$21,1)</f>
        <v>1</v>
      </c>
      <c r="H10" s="74"/>
      <c r="I10" s="75"/>
      <c r="K10" s="30"/>
    </row>
    <row r="11" spans="2:11" x14ac:dyDescent="0.25">
      <c r="B11" s="8">
        <v>2</v>
      </c>
      <c r="C11" s="68" t="s">
        <v>8</v>
      </c>
      <c r="D11" s="24" t="s">
        <v>7</v>
      </c>
      <c r="E11" s="73">
        <v>10</v>
      </c>
      <c r="F11" s="29">
        <f t="shared" ref="F11:F21" si="1">TIME(0,E11,(E11-ROUNDDOWN(E11,0))*60)</f>
        <v>6.9444444444444441E-3</v>
      </c>
      <c r="G11" s="4">
        <f t="shared" si="0"/>
        <v>1</v>
      </c>
      <c r="H11" s="76"/>
      <c r="I11" s="77"/>
    </row>
    <row r="12" spans="2:11" x14ac:dyDescent="0.25">
      <c r="B12" s="8">
        <v>3</v>
      </c>
      <c r="C12" s="68" t="s">
        <v>9</v>
      </c>
      <c r="D12" s="24" t="s">
        <v>7</v>
      </c>
      <c r="E12" s="73">
        <v>10</v>
      </c>
      <c r="F12" s="29">
        <f t="shared" si="1"/>
        <v>6.9444444444444441E-3</v>
      </c>
      <c r="G12" s="4">
        <f t="shared" si="0"/>
        <v>1</v>
      </c>
      <c r="H12" s="76"/>
      <c r="I12" s="78"/>
    </row>
    <row r="13" spans="2:11" x14ac:dyDescent="0.25">
      <c r="B13" s="7">
        <v>4</v>
      </c>
      <c r="C13" s="69" t="s">
        <v>10</v>
      </c>
      <c r="D13" s="24" t="s">
        <v>7</v>
      </c>
      <c r="E13" s="73">
        <v>10</v>
      </c>
      <c r="F13" s="29">
        <f t="shared" si="1"/>
        <v>6.9444444444444441E-3</v>
      </c>
      <c r="G13" s="5">
        <f t="shared" si="0"/>
        <v>1</v>
      </c>
      <c r="H13" s="79"/>
      <c r="I13" s="75"/>
    </row>
    <row r="14" spans="2:11" x14ac:dyDescent="0.25">
      <c r="B14" s="8">
        <v>5</v>
      </c>
      <c r="C14" s="68" t="s">
        <v>11</v>
      </c>
      <c r="D14" s="24" t="s">
        <v>7</v>
      </c>
      <c r="E14" s="73">
        <v>10</v>
      </c>
      <c r="F14" s="29">
        <f t="shared" si="1"/>
        <v>6.9444444444444441E-3</v>
      </c>
      <c r="G14" s="4">
        <f t="shared" si="0"/>
        <v>1</v>
      </c>
      <c r="H14" s="76"/>
      <c r="I14" s="77"/>
    </row>
    <row r="15" spans="2:11" x14ac:dyDescent="0.25">
      <c r="B15" s="8">
        <v>6</v>
      </c>
      <c r="C15" s="68" t="s">
        <v>12</v>
      </c>
      <c r="D15" s="24" t="s">
        <v>7</v>
      </c>
      <c r="E15" s="73">
        <v>10</v>
      </c>
      <c r="F15" s="29">
        <f t="shared" si="1"/>
        <v>6.9444444444444441E-3</v>
      </c>
      <c r="G15" s="4">
        <f t="shared" si="0"/>
        <v>1</v>
      </c>
      <c r="H15" s="76"/>
      <c r="I15" s="78"/>
    </row>
    <row r="16" spans="2:11" x14ac:dyDescent="0.25">
      <c r="B16" s="8">
        <v>7</v>
      </c>
      <c r="C16" s="68" t="s">
        <v>13</v>
      </c>
      <c r="D16" s="24" t="s">
        <v>7</v>
      </c>
      <c r="E16" s="73">
        <v>10</v>
      </c>
      <c r="F16" s="29">
        <f t="shared" si="1"/>
        <v>6.9444444444444441E-3</v>
      </c>
      <c r="G16" s="4">
        <f t="shared" si="0"/>
        <v>1</v>
      </c>
      <c r="H16" s="76"/>
      <c r="I16" s="78"/>
    </row>
    <row r="17" spans="2:17" x14ac:dyDescent="0.25">
      <c r="B17" s="8">
        <v>8</v>
      </c>
      <c r="C17" s="68" t="s">
        <v>14</v>
      </c>
      <c r="D17" s="24" t="s">
        <v>7</v>
      </c>
      <c r="E17" s="73">
        <v>10</v>
      </c>
      <c r="F17" s="29">
        <f t="shared" si="1"/>
        <v>6.9444444444444441E-3</v>
      </c>
      <c r="G17" s="4">
        <f t="shared" si="0"/>
        <v>1</v>
      </c>
      <c r="H17" s="76"/>
      <c r="I17" s="78"/>
    </row>
    <row r="18" spans="2:17" x14ac:dyDescent="0.25">
      <c r="B18" s="8">
        <v>9</v>
      </c>
      <c r="C18" s="68" t="s">
        <v>15</v>
      </c>
      <c r="D18" s="24" t="s">
        <v>7</v>
      </c>
      <c r="E18" s="73">
        <v>10</v>
      </c>
      <c r="F18" s="29">
        <f t="shared" si="1"/>
        <v>6.9444444444444441E-3</v>
      </c>
      <c r="G18" s="4">
        <f t="shared" si="0"/>
        <v>1</v>
      </c>
      <c r="H18" s="76"/>
      <c r="I18" s="77"/>
    </row>
    <row r="19" spans="2:17" x14ac:dyDescent="0.25">
      <c r="B19" s="8">
        <v>10</v>
      </c>
      <c r="C19" s="68" t="s">
        <v>16</v>
      </c>
      <c r="D19" s="24" t="s">
        <v>7</v>
      </c>
      <c r="E19" s="73">
        <v>10</v>
      </c>
      <c r="F19" s="29">
        <f t="shared" si="1"/>
        <v>6.9444444444444441E-3</v>
      </c>
      <c r="G19" s="4">
        <f t="shared" si="0"/>
        <v>1</v>
      </c>
      <c r="H19" s="76"/>
      <c r="I19" s="77"/>
    </row>
    <row r="20" spans="2:17" x14ac:dyDescent="0.25">
      <c r="B20" s="8">
        <v>11</v>
      </c>
      <c r="C20" s="68" t="s">
        <v>17</v>
      </c>
      <c r="D20" s="24" t="s">
        <v>7</v>
      </c>
      <c r="E20" s="73">
        <v>10</v>
      </c>
      <c r="F20" s="29">
        <f t="shared" si="1"/>
        <v>6.9444444444444441E-3</v>
      </c>
      <c r="G20" s="4">
        <f t="shared" si="0"/>
        <v>1</v>
      </c>
      <c r="H20" s="76"/>
      <c r="I20" s="77"/>
    </row>
    <row r="21" spans="2:17" ht="15.75" thickBot="1" x14ac:dyDescent="0.3">
      <c r="B21" s="10">
        <v>12</v>
      </c>
      <c r="C21" s="70" t="s">
        <v>18</v>
      </c>
      <c r="D21" s="25" t="s">
        <v>7</v>
      </c>
      <c r="E21" s="73">
        <v>10</v>
      </c>
      <c r="F21" s="29">
        <f t="shared" si="1"/>
        <v>6.9444444444444441E-3</v>
      </c>
      <c r="G21" s="11">
        <f t="shared" si="0"/>
        <v>1</v>
      </c>
      <c r="H21" s="80"/>
      <c r="I21" s="81"/>
    </row>
    <row r="22" spans="2:17" x14ac:dyDescent="0.25">
      <c r="B22" s="15">
        <v>0</v>
      </c>
      <c r="C22" s="67" t="s">
        <v>41</v>
      </c>
      <c r="D22" s="26" t="s">
        <v>19</v>
      </c>
      <c r="E22" s="19">
        <v>0</v>
      </c>
      <c r="F22" s="20">
        <v>0</v>
      </c>
      <c r="G22" s="21">
        <v>0</v>
      </c>
      <c r="H22" s="82"/>
      <c r="I22" s="83"/>
    </row>
    <row r="23" spans="2:17" x14ac:dyDescent="0.25">
      <c r="B23" s="8">
        <v>0</v>
      </c>
      <c r="C23" s="68" t="s">
        <v>42</v>
      </c>
      <c r="D23" s="24" t="s">
        <v>19</v>
      </c>
      <c r="E23" s="12">
        <v>0</v>
      </c>
      <c r="F23" s="16">
        <v>0</v>
      </c>
      <c r="G23" s="13">
        <v>0</v>
      </c>
      <c r="H23" s="84"/>
      <c r="I23" s="85"/>
    </row>
    <row r="24" spans="2:17" ht="15.75" thickBot="1" x14ac:dyDescent="0.3">
      <c r="B24" s="9">
        <v>0</v>
      </c>
      <c r="C24" s="71" t="s">
        <v>43</v>
      </c>
      <c r="D24" s="27" t="s">
        <v>19</v>
      </c>
      <c r="E24" s="65">
        <v>0</v>
      </c>
      <c r="F24" s="17">
        <v>0</v>
      </c>
      <c r="G24" s="14">
        <v>0</v>
      </c>
      <c r="H24" s="86"/>
      <c r="I24" s="87"/>
    </row>
    <row r="25" spans="2:17" x14ac:dyDescent="0.25">
      <c r="B25" s="90" t="s">
        <v>38</v>
      </c>
      <c r="C25" s="91"/>
      <c r="D25" s="94">
        <f>C8+E8</f>
        <v>42055.208333333336</v>
      </c>
      <c r="E25" s="95"/>
      <c r="F25" s="57"/>
      <c r="G25" s="6"/>
      <c r="H25" s="31"/>
      <c r="I25" s="32"/>
      <c r="J25" s="33"/>
      <c r="K25" s="31"/>
    </row>
    <row r="26" spans="2:17" ht="15.75" thickBot="1" x14ac:dyDescent="0.3">
      <c r="B26" s="92" t="s">
        <v>29</v>
      </c>
      <c r="C26" s="93"/>
      <c r="D26" s="88">
        <f ca="1">C8+F64</f>
        <v>42056.695112896312</v>
      </c>
      <c r="E26" s="89"/>
      <c r="F26" s="58">
        <f ca="1">+SUM(G29:G64)</f>
        <v>1.4867795629751581</v>
      </c>
      <c r="G26" s="22"/>
      <c r="H26" s="31"/>
      <c r="I26" s="32"/>
      <c r="J26" s="33"/>
      <c r="K26" s="31"/>
    </row>
    <row r="27" spans="2:17" ht="15.75" thickBot="1" x14ac:dyDescent="0.3"/>
    <row r="28" spans="2:17" x14ac:dyDescent="0.25">
      <c r="B28" s="34" t="s">
        <v>20</v>
      </c>
      <c r="C28" s="35" t="s">
        <v>39</v>
      </c>
      <c r="D28" s="35" t="s">
        <v>1</v>
      </c>
      <c r="E28" s="35" t="s">
        <v>21</v>
      </c>
      <c r="F28" s="35" t="s">
        <v>37</v>
      </c>
      <c r="G28" s="35" t="s">
        <v>22</v>
      </c>
      <c r="H28" s="35" t="s">
        <v>23</v>
      </c>
      <c r="I28" s="55" t="s">
        <v>24</v>
      </c>
      <c r="J28" s="55" t="s">
        <v>25</v>
      </c>
      <c r="K28" s="55" t="s">
        <v>26</v>
      </c>
      <c r="L28" s="35" t="s">
        <v>27</v>
      </c>
      <c r="M28" s="36" t="s">
        <v>28</v>
      </c>
    </row>
    <row r="29" spans="2:17" x14ac:dyDescent="0.25">
      <c r="B29" s="37">
        <v>1</v>
      </c>
      <c r="C29" s="38">
        <f ca="1">+OFFSET(Summary!B$9,Summary!B29,0)</f>
        <v>1</v>
      </c>
      <c r="D29" s="38" t="str">
        <f ca="1">+OFFSET(Summary!B$9,Summary!C29,1)</f>
        <v>Runner 1</v>
      </c>
      <c r="E29" s="56">
        <f>E8</f>
        <v>0.20833333333333334</v>
      </c>
      <c r="F29" s="39">
        <f ca="1">+E30</f>
        <v>0.27052218787002569</v>
      </c>
      <c r="G29" s="40">
        <f ca="1">+M29*OFFSET(Summary!B$9,Summary!C29,4)</f>
        <v>6.2188854536692338E-2</v>
      </c>
      <c r="H29" s="31"/>
      <c r="I29" s="60">
        <v>8.5998680000000007</v>
      </c>
      <c r="J29" s="61">
        <v>533.23158843995088</v>
      </c>
      <c r="K29" s="61">
        <v>-355.80907031251081</v>
      </c>
      <c r="L29" s="41">
        <f>+J29+K29</f>
        <v>177.42251812744007</v>
      </c>
      <c r="M29" s="42">
        <f>+I29+J29/P30+K29/Q30</f>
        <v>8.9551950532836972</v>
      </c>
      <c r="P29" s="28" t="s">
        <v>34</v>
      </c>
      <c r="Q29" s="28" t="s">
        <v>35</v>
      </c>
    </row>
    <row r="30" spans="2:17" x14ac:dyDescent="0.25">
      <c r="B30" s="37">
        <v>2</v>
      </c>
      <c r="C30" s="38">
        <f ca="1">+OFFSET(Summary!B$9,Summary!B30,0)</f>
        <v>2</v>
      </c>
      <c r="D30" s="38" t="str">
        <f ca="1">+OFFSET(Summary!B$9,Summary!C30,1)</f>
        <v>Runner 2</v>
      </c>
      <c r="E30" s="39">
        <f ca="1">+E29+G29</f>
        <v>0.27052218787002569</v>
      </c>
      <c r="F30" s="39">
        <f t="shared" ref="F30:F63" ca="1" si="2">+E31</f>
        <v>0.30729246584913478</v>
      </c>
      <c r="G30" s="40">
        <f ca="1">+M30*OFFSET(Summary!B$9,Summary!C30,4)</f>
        <v>3.6770277979109096E-2</v>
      </c>
      <c r="H30" s="31"/>
      <c r="I30" s="60">
        <v>5.5459719999999999</v>
      </c>
      <c r="J30" s="61">
        <v>10.138378112809733</v>
      </c>
      <c r="K30" s="61">
        <v>-522.38069824219974</v>
      </c>
      <c r="L30" s="41">
        <f t="shared" ref="L30:L64" si="3">+J30+K30</f>
        <v>-512.24232012939001</v>
      </c>
      <c r="M30" s="42">
        <f t="shared" ref="M30:M64" si="4">+I30+J30/1000+K30/2000</f>
        <v>5.2949200289917098</v>
      </c>
      <c r="P30" s="43">
        <v>1000</v>
      </c>
      <c r="Q30" s="43">
        <v>2000</v>
      </c>
    </row>
    <row r="31" spans="2:17" x14ac:dyDescent="0.25">
      <c r="B31" s="37">
        <v>3</v>
      </c>
      <c r="C31" s="38">
        <f ca="1">+OFFSET(Summary!B$9,Summary!B31,0)</f>
        <v>3</v>
      </c>
      <c r="D31" s="38" t="str">
        <f ca="1">+OFFSET(Summary!B$9,Summary!C31,1)</f>
        <v>Runner 3</v>
      </c>
      <c r="E31" s="39">
        <f ca="1">+E30+G30</f>
        <v>0.30729246584913478</v>
      </c>
      <c r="F31" s="39">
        <f t="shared" ca="1" si="2"/>
        <v>0.3552772435080212</v>
      </c>
      <c r="G31" s="40">
        <f ca="1">+M31*OFFSET(Summary!B$9,Summary!C31,4)</f>
        <v>4.7984777658886424E-2</v>
      </c>
      <c r="H31" s="31"/>
      <c r="I31" s="60">
        <v>7.0572319999999999</v>
      </c>
      <c r="J31" s="61">
        <v>8.9834997558698433</v>
      </c>
      <c r="K31" s="61">
        <v>-312.81503375244984</v>
      </c>
      <c r="L31" s="41">
        <f t="shared" si="3"/>
        <v>-303.83153399657999</v>
      </c>
      <c r="M31" s="42">
        <f t="shared" si="4"/>
        <v>6.909807982879645</v>
      </c>
      <c r="Q31" s="28" t="s">
        <v>32</v>
      </c>
    </row>
    <row r="32" spans="2:17" x14ac:dyDescent="0.25">
      <c r="B32" s="37">
        <v>4</v>
      </c>
      <c r="C32" s="38">
        <f ca="1">+OFFSET(Summary!B$9,Summary!B32,0)</f>
        <v>4</v>
      </c>
      <c r="D32" s="38" t="str">
        <f ca="1">+OFFSET(Summary!B$9,Summary!C32,1)</f>
        <v>Runner 4</v>
      </c>
      <c r="E32" s="39">
        <f ca="1">+E31+G31</f>
        <v>0.3552772435080212</v>
      </c>
      <c r="F32" s="39">
        <f t="shared" ca="1" si="2"/>
        <v>0.39973853992843639</v>
      </c>
      <c r="G32" s="40">
        <f ca="1">+M32*OFFSET(Summary!B$9,Summary!C32,4)</f>
        <v>4.4461296420415207E-2</v>
      </c>
      <c r="H32" s="31"/>
      <c r="I32" s="60">
        <v>6.507587</v>
      </c>
      <c r="J32" s="61">
        <v>17.758132141109854</v>
      </c>
      <c r="K32" s="61">
        <v>-245.83689520263988</v>
      </c>
      <c r="L32" s="41">
        <f t="shared" si="3"/>
        <v>-228.07876306153003</v>
      </c>
      <c r="M32" s="42">
        <f t="shared" si="4"/>
        <v>6.4024266845397904</v>
      </c>
      <c r="P32" s="28" t="s">
        <v>30</v>
      </c>
      <c r="Q32" s="44">
        <v>0</v>
      </c>
    </row>
    <row r="33" spans="2:17" x14ac:dyDescent="0.25">
      <c r="B33" s="37">
        <v>5</v>
      </c>
      <c r="C33" s="38">
        <f ca="1">+OFFSET(Summary!B$9,Summary!B33,0)</f>
        <v>5</v>
      </c>
      <c r="D33" s="38" t="str">
        <f ca="1">+OFFSET(Summary!B$9,Summary!C33,1)</f>
        <v>Runner 5</v>
      </c>
      <c r="E33" s="39">
        <f t="shared" ref="E33:E64" ca="1" si="5">+E32+G32</f>
        <v>0.39973853992843639</v>
      </c>
      <c r="F33" s="39">
        <f t="shared" ca="1" si="2"/>
        <v>0.44519837818463653</v>
      </c>
      <c r="G33" s="40">
        <f ca="1">+M33*OFFSET(Summary!B$9,Summary!C33,4)</f>
        <v>4.5459838256200168E-2</v>
      </c>
      <c r="H33" s="31"/>
      <c r="I33" s="60">
        <v>6.6677629999999999</v>
      </c>
      <c r="J33" s="61">
        <v>0</v>
      </c>
      <c r="K33" s="61">
        <v>-243.09258221434993</v>
      </c>
      <c r="L33" s="41">
        <f t="shared" si="3"/>
        <v>-243.09258221434993</v>
      </c>
      <c r="M33" s="42">
        <f t="shared" si="4"/>
        <v>6.5462167088928247</v>
      </c>
      <c r="P33" s="28" t="s">
        <v>31</v>
      </c>
      <c r="Q33" s="44">
        <v>-0.05</v>
      </c>
    </row>
    <row r="34" spans="2:17" x14ac:dyDescent="0.25">
      <c r="B34" s="37">
        <v>6</v>
      </c>
      <c r="C34" s="38">
        <f ca="1">+OFFSET(Summary!B$9,Summary!B34,0)</f>
        <v>6</v>
      </c>
      <c r="D34" s="38" t="str">
        <f ca="1">+OFFSET(Summary!B$9,Summary!C34,1)</f>
        <v>Runner 6</v>
      </c>
      <c r="E34" s="39">
        <f t="shared" ca="1" si="5"/>
        <v>0.44519837818463653</v>
      </c>
      <c r="F34" s="39">
        <f t="shared" ca="1" si="2"/>
        <v>0.47705283902846451</v>
      </c>
      <c r="G34" s="40">
        <f ca="1">+M34*OFFSET(Summary!B$9,Summary!C34,4)</f>
        <v>3.1854460843827981E-2</v>
      </c>
      <c r="H34" s="31"/>
      <c r="I34" s="60">
        <v>4.6419119999999996</v>
      </c>
      <c r="J34" s="61">
        <v>10.974147979739882</v>
      </c>
      <c r="K34" s="61">
        <v>-131.68757293701992</v>
      </c>
      <c r="L34" s="41">
        <f t="shared" si="3"/>
        <v>-120.71342495728004</v>
      </c>
      <c r="M34" s="42">
        <f t="shared" si="4"/>
        <v>4.5870423615112292</v>
      </c>
      <c r="P34" s="28" t="s">
        <v>33</v>
      </c>
      <c r="Q34" s="44">
        <v>0.15</v>
      </c>
    </row>
    <row r="35" spans="2:17" x14ac:dyDescent="0.25">
      <c r="B35" s="37">
        <v>7</v>
      </c>
      <c r="C35" s="38">
        <f ca="1">+OFFSET(Summary!B$9,Summary!B35,0)</f>
        <v>7</v>
      </c>
      <c r="D35" s="38" t="str">
        <f ca="1">+OFFSET(Summary!B$9,Summary!C35,1)</f>
        <v>Runner 7</v>
      </c>
      <c r="E35" s="39">
        <f t="shared" ca="1" si="5"/>
        <v>0.47705283902846451</v>
      </c>
      <c r="F35" s="39">
        <f ca="1">+E36</f>
        <v>0.53206028653928972</v>
      </c>
      <c r="G35" s="40">
        <f ca="1">+M35*OFFSET(Summary!B$9,Summary!C35,4)</f>
        <v>5.5007447510825244E-2</v>
      </c>
      <c r="H35" s="31"/>
      <c r="I35" s="62">
        <v>7.8173760000000003</v>
      </c>
      <c r="J35" s="61">
        <v>188.18259207153005</v>
      </c>
      <c r="K35" s="61">
        <v>-168.97230102539015</v>
      </c>
      <c r="L35" s="41">
        <f t="shared" si="3"/>
        <v>19.210291046139901</v>
      </c>
      <c r="M35" s="42">
        <f t="shared" si="4"/>
        <v>7.9210724415588354</v>
      </c>
    </row>
    <row r="36" spans="2:17" x14ac:dyDescent="0.25">
      <c r="B36" s="37">
        <v>8</v>
      </c>
      <c r="C36" s="38">
        <f ca="1">+OFFSET(Summary!B$9,Summary!B36,0)</f>
        <v>8</v>
      </c>
      <c r="D36" s="38" t="str">
        <f ca="1">+OFFSET(Summary!B$9,Summary!C36,1)</f>
        <v>Runner 8</v>
      </c>
      <c r="E36" s="39">
        <f t="shared" ca="1" si="5"/>
        <v>0.53206028653928972</v>
      </c>
      <c r="F36" s="39">
        <f t="shared" ca="1" si="2"/>
        <v>0.56509370589415231</v>
      </c>
      <c r="G36" s="40">
        <f ca="1">+M36*OFFSET(Summary!B$9,Summary!C36,4)</f>
        <v>3.3033419354862641E-2</v>
      </c>
      <c r="H36" s="31"/>
      <c r="I36" s="62">
        <v>4.58</v>
      </c>
      <c r="J36" s="61">
        <v>179.84722198485997</v>
      </c>
      <c r="K36" s="61">
        <v>-6.0696697692799262</v>
      </c>
      <c r="L36" s="41">
        <f t="shared" si="3"/>
        <v>173.77755221558004</v>
      </c>
      <c r="M36" s="42">
        <f t="shared" si="4"/>
        <v>4.7568123871002204</v>
      </c>
    </row>
    <row r="37" spans="2:17" x14ac:dyDescent="0.25">
      <c r="B37" s="37">
        <v>9</v>
      </c>
      <c r="C37" s="38">
        <f ca="1">+OFFSET(Summary!B$9,Summary!B37,0)</f>
        <v>9</v>
      </c>
      <c r="D37" s="38" t="str">
        <f ca="1">+OFFSET(Summary!B$9,Summary!C37,1)</f>
        <v>Runner 9</v>
      </c>
      <c r="E37" s="39">
        <f t="shared" ca="1" si="5"/>
        <v>0.56509370589415231</v>
      </c>
      <c r="F37" s="39">
        <f t="shared" ca="1" si="2"/>
        <v>0.66165715425353577</v>
      </c>
      <c r="G37" s="40">
        <f ca="1">+M37*OFFSET(Summary!B$9,Summary!C37,4)</f>
        <v>9.6563448359383491E-2</v>
      </c>
      <c r="H37" s="31"/>
      <c r="I37" s="62">
        <v>13.547613999999999</v>
      </c>
      <c r="J37" s="61">
        <v>397.45658319093013</v>
      </c>
      <c r="K37" s="61">
        <v>-79.868038879410051</v>
      </c>
      <c r="L37" s="41">
        <f t="shared" si="3"/>
        <v>317.58854431152008</v>
      </c>
      <c r="M37" s="42">
        <f t="shared" si="4"/>
        <v>13.905136563751224</v>
      </c>
      <c r="P37" s="28" t="s">
        <v>36</v>
      </c>
      <c r="Q37" s="45">
        <v>41383.770833333336</v>
      </c>
    </row>
    <row r="38" spans="2:17" x14ac:dyDescent="0.25">
      <c r="B38" s="37">
        <v>10</v>
      </c>
      <c r="C38" s="38">
        <f ca="1">+OFFSET(Summary!B$9,Summary!B38,0)</f>
        <v>10</v>
      </c>
      <c r="D38" s="38" t="str">
        <f ca="1">+OFFSET(Summary!B$9,Summary!C38,1)</f>
        <v>Runner 10</v>
      </c>
      <c r="E38" s="39">
        <f t="shared" ca="1" si="5"/>
        <v>0.66165715425353577</v>
      </c>
      <c r="F38" s="39">
        <f t="shared" ca="1" si="2"/>
        <v>0.69873045091046226</v>
      </c>
      <c r="G38" s="40">
        <f ca="1">+M38*OFFSET(Summary!B$9,Summary!C38,4)</f>
        <v>3.7073296656926491E-2</v>
      </c>
      <c r="H38" s="31"/>
      <c r="I38" s="62">
        <v>5.3902549999999998</v>
      </c>
      <c r="J38" s="61">
        <v>40.528380279539761</v>
      </c>
      <c r="K38" s="61">
        <v>-184.45732336424976</v>
      </c>
      <c r="L38" s="41">
        <f t="shared" si="3"/>
        <v>-143.92894308471</v>
      </c>
      <c r="M38" s="42">
        <f t="shared" si="4"/>
        <v>5.3385547185974147</v>
      </c>
      <c r="P38" s="28" t="s">
        <v>36</v>
      </c>
      <c r="Q38" s="45">
        <v>41384.270833333336</v>
      </c>
    </row>
    <row r="39" spans="2:17" x14ac:dyDescent="0.25">
      <c r="B39" s="37">
        <v>11</v>
      </c>
      <c r="C39" s="38">
        <f ca="1">+OFFSET(Summary!B$9,Summary!B39,0)</f>
        <v>11</v>
      </c>
      <c r="D39" s="38" t="str">
        <f ca="1">+OFFSET(Summary!B$9,Summary!C39,1)</f>
        <v>Runner 11</v>
      </c>
      <c r="E39" s="39">
        <f t="shared" ca="1" si="5"/>
        <v>0.69873045091046226</v>
      </c>
      <c r="F39" s="39">
        <f t="shared" ca="1" si="2"/>
        <v>0.7389122066640853</v>
      </c>
      <c r="G39" s="40">
        <f ca="1">+M39*OFFSET(Summary!B$9,Summary!C39,4)</f>
        <v>4.0181755753623087E-2</v>
      </c>
      <c r="H39" s="31"/>
      <c r="I39" s="62">
        <v>5.8704409999999996</v>
      </c>
      <c r="J39" s="61">
        <v>20.786108245850301</v>
      </c>
      <c r="K39" s="61">
        <v>-210.10855944825039</v>
      </c>
      <c r="L39" s="41">
        <f t="shared" si="3"/>
        <v>-189.32245120240009</v>
      </c>
      <c r="M39" s="42">
        <f t="shared" si="4"/>
        <v>5.7861728285217247</v>
      </c>
    </row>
    <row r="40" spans="2:17" x14ac:dyDescent="0.25">
      <c r="B40" s="37">
        <v>12</v>
      </c>
      <c r="C40" s="38">
        <f ca="1">+OFFSET(Summary!B$9,Summary!B40,0)</f>
        <v>12</v>
      </c>
      <c r="D40" s="38" t="str">
        <f ca="1">+OFFSET(Summary!B$9,Summary!C40,1)</f>
        <v>Runner 12</v>
      </c>
      <c r="E40" s="39">
        <f t="shared" ca="1" si="5"/>
        <v>0.7389122066640853</v>
      </c>
      <c r="F40" s="39">
        <f t="shared" ca="1" si="2"/>
        <v>0.75473439265971709</v>
      </c>
      <c r="G40" s="40">
        <f ca="1">+M40*OFFSET(Summary!B$9,Summary!C40,4)</f>
        <v>1.582218599563177E-2</v>
      </c>
      <c r="H40" s="31"/>
      <c r="I40" s="62">
        <v>2.2713380000000001</v>
      </c>
      <c r="J40" s="61">
        <v>20.759273895270098</v>
      </c>
      <c r="K40" s="61">
        <v>-27.404981048590116</v>
      </c>
      <c r="L40" s="41">
        <f t="shared" si="3"/>
        <v>-6.6457071533200178</v>
      </c>
      <c r="M40" s="42">
        <f t="shared" si="4"/>
        <v>2.2783947833709752</v>
      </c>
    </row>
    <row r="41" spans="2:17" x14ac:dyDescent="0.25">
      <c r="B41" s="37">
        <v>13</v>
      </c>
      <c r="C41" s="38">
        <f ca="1">+OFFSET(Summary!B$9,Summary!B41-12,0)</f>
        <v>1</v>
      </c>
      <c r="D41" s="38" t="str">
        <f ca="1">+OFFSET(Summary!B$9,Summary!C41,1)</f>
        <v>Runner 1</v>
      </c>
      <c r="E41" s="39">
        <f t="shared" ca="1" si="5"/>
        <v>0.75473439265971709</v>
      </c>
      <c r="F41" s="39">
        <f t="shared" ca="1" si="2"/>
        <v>0.80505168209165467</v>
      </c>
      <c r="G41" s="40">
        <f ca="1">+M41*OFFSET(Summary!B$9,Summary!C41,4)*(1+$Q$33)</f>
        <v>5.0317289431937536E-2</v>
      </c>
      <c r="H41" s="31"/>
      <c r="I41" s="62">
        <v>7.6120299999999999</v>
      </c>
      <c r="J41" s="61">
        <v>57.428213714600133</v>
      </c>
      <c r="K41" s="61">
        <v>-84.832894378660058</v>
      </c>
      <c r="L41" s="41">
        <f t="shared" si="3"/>
        <v>-27.404680664059924</v>
      </c>
      <c r="M41" s="42">
        <f t="shared" si="4"/>
        <v>7.6270417665252701</v>
      </c>
    </row>
    <row r="42" spans="2:17" x14ac:dyDescent="0.25">
      <c r="B42" s="37">
        <v>14</v>
      </c>
      <c r="C42" s="38">
        <f ca="1">+OFFSET(Summary!B$9,Summary!B42-12,0)</f>
        <v>2</v>
      </c>
      <c r="D42" s="38" t="str">
        <f ca="1">+OFFSET(Summary!B$9,Summary!C42,1)</f>
        <v>Runner 2</v>
      </c>
      <c r="E42" s="39">
        <f t="shared" ca="1" si="5"/>
        <v>0.80505168209165467</v>
      </c>
      <c r="F42" s="39">
        <f t="shared" ca="1" si="2"/>
        <v>0.83920349923727788</v>
      </c>
      <c r="G42" s="40">
        <f ca="1">+M42*OFFSET(Summary!B$9,Summary!C42,4)*(1+$Q$33)</f>
        <v>3.4151817145623167E-2</v>
      </c>
      <c r="H42" s="31"/>
      <c r="I42" s="62">
        <v>5.1678740000000003</v>
      </c>
      <c r="J42" s="61">
        <v>54.169542297380531</v>
      </c>
      <c r="K42" s="61">
        <v>-90.694097290050649</v>
      </c>
      <c r="L42" s="41">
        <f t="shared" si="3"/>
        <v>-36.524554992670119</v>
      </c>
      <c r="M42" s="42">
        <f t="shared" si="4"/>
        <v>5.1766964936523552</v>
      </c>
    </row>
    <row r="43" spans="2:17" x14ac:dyDescent="0.25">
      <c r="B43" s="37">
        <v>15</v>
      </c>
      <c r="C43" s="38">
        <f ca="1">+OFFSET(Summary!B$9,Summary!B43-12,0)</f>
        <v>3</v>
      </c>
      <c r="D43" s="38" t="str">
        <f ca="1">+OFFSET(Summary!B$9,Summary!C43,1)</f>
        <v>Runner 3</v>
      </c>
      <c r="E43" s="39">
        <f t="shared" ca="1" si="5"/>
        <v>0.83920349923727788</v>
      </c>
      <c r="F43" s="39">
        <f t="shared" ca="1" si="2"/>
        <v>0.89114964306197708</v>
      </c>
      <c r="G43" s="40">
        <f ca="1">+M43*OFFSET(Summary!B$9,Summary!C43,4)*(1+$Q$33)</f>
        <v>5.1946143824699191E-2</v>
      </c>
      <c r="H43" s="31"/>
      <c r="I43" s="62">
        <v>7.6375919999999997</v>
      </c>
      <c r="J43" s="61">
        <v>344.68693289185035</v>
      </c>
      <c r="K43" s="61">
        <v>-216.67426419068033</v>
      </c>
      <c r="L43" s="41">
        <f t="shared" si="3"/>
        <v>128.01266870117001</v>
      </c>
      <c r="M43" s="42">
        <f t="shared" si="4"/>
        <v>7.8739418007965094</v>
      </c>
    </row>
    <row r="44" spans="2:17" x14ac:dyDescent="0.25">
      <c r="B44" s="37">
        <v>16</v>
      </c>
      <c r="C44" s="38">
        <f ca="1">+OFFSET(Summary!B$9,Summary!B44-12,0)</f>
        <v>4</v>
      </c>
      <c r="D44" s="38" t="str">
        <f ca="1">+OFFSET(Summary!B$9,Summary!C44,1)</f>
        <v>Runner 4</v>
      </c>
      <c r="E44" s="39">
        <f t="shared" ca="1" si="5"/>
        <v>0.89114964306197708</v>
      </c>
      <c r="F44" s="39">
        <f t="shared" ca="1" si="2"/>
        <v>0.93753086475397229</v>
      </c>
      <c r="G44" s="40">
        <f ca="1">+M44*OFFSET(Summary!B$9,Summary!C44,4)*(1+$Q$33)</f>
        <v>4.6381221691995191E-2</v>
      </c>
      <c r="H44" s="31"/>
      <c r="I44" s="62">
        <v>6.8200329999999996</v>
      </c>
      <c r="J44" s="61">
        <v>263.04562405395973</v>
      </c>
      <c r="K44" s="61">
        <v>-105.32372463989964</v>
      </c>
      <c r="L44" s="41">
        <f t="shared" si="3"/>
        <v>157.72189941406009</v>
      </c>
      <c r="M44" s="42">
        <f t="shared" si="4"/>
        <v>7.030416761734009</v>
      </c>
    </row>
    <row r="45" spans="2:17" x14ac:dyDescent="0.25">
      <c r="B45" s="37">
        <v>17</v>
      </c>
      <c r="C45" s="38">
        <f ca="1">+OFFSET(Summary!B$9,Summary!B45-12,0)</f>
        <v>5</v>
      </c>
      <c r="D45" s="38" t="str">
        <f ca="1">+OFFSET(Summary!B$9,Summary!C45,1)</f>
        <v>Runner 5</v>
      </c>
      <c r="E45" s="39">
        <f t="shared" ca="1" si="5"/>
        <v>0.93753086475397229</v>
      </c>
      <c r="F45" s="39">
        <f t="shared" ca="1" si="2"/>
        <v>0.97647141482907951</v>
      </c>
      <c r="G45" s="40">
        <f ca="1">+M45*OFFSET(Summary!B$9,Summary!C45,4)*(1+$Q$33)</f>
        <v>3.8940550075107168E-2</v>
      </c>
      <c r="H45" s="31"/>
      <c r="I45" s="62">
        <v>5.7075899999999997</v>
      </c>
      <c r="J45" s="61">
        <v>213.8464443054304</v>
      </c>
      <c r="K45" s="61">
        <v>-37.737707946790351</v>
      </c>
      <c r="L45" s="41">
        <f t="shared" si="3"/>
        <v>176.10873635864004</v>
      </c>
      <c r="M45" s="42">
        <f t="shared" si="4"/>
        <v>5.9025675903320343</v>
      </c>
    </row>
    <row r="46" spans="2:17" x14ac:dyDescent="0.25">
      <c r="B46" s="37">
        <v>18</v>
      </c>
      <c r="C46" s="38">
        <f ca="1">+OFFSET(Summary!B$9,Summary!B46-12,0)</f>
        <v>6</v>
      </c>
      <c r="D46" s="38" t="str">
        <f ca="1">+OFFSET(Summary!B$9,Summary!C46,1)</f>
        <v>Runner 6</v>
      </c>
      <c r="E46" s="39">
        <f t="shared" ca="1" si="5"/>
        <v>0.97647141482907951</v>
      </c>
      <c r="F46" s="39">
        <f t="shared" ca="1" si="2"/>
        <v>1.0158001580384151</v>
      </c>
      <c r="G46" s="40">
        <f ca="1">+M46*OFFSET(Summary!B$9,Summary!C46,4)*(1+$Q$33)</f>
        <v>3.9328743209335479E-2</v>
      </c>
      <c r="H46" s="31"/>
      <c r="I46" s="62">
        <v>5.7108449999999999</v>
      </c>
      <c r="J46" s="61">
        <v>365.59730020139978</v>
      </c>
      <c r="K46" s="61">
        <v>-230.06560641477995</v>
      </c>
      <c r="L46" s="41">
        <f t="shared" si="3"/>
        <v>135.53169378661983</v>
      </c>
      <c r="M46" s="42">
        <f t="shared" si="4"/>
        <v>5.9614094969940101</v>
      </c>
    </row>
    <row r="47" spans="2:17" x14ac:dyDescent="0.25">
      <c r="B47" s="37">
        <v>19</v>
      </c>
      <c r="C47" s="38">
        <f ca="1">+OFFSET(Summary!B$9,Summary!B47-12,0)</f>
        <v>7</v>
      </c>
      <c r="D47" s="38" t="str">
        <f ca="1">+OFFSET(Summary!B$9,Summary!C47,1)</f>
        <v>Runner 7</v>
      </c>
      <c r="E47" s="39">
        <f t="shared" ca="1" si="5"/>
        <v>1.0158001580384151</v>
      </c>
      <c r="F47" s="39">
        <f t="shared" ca="1" si="2"/>
        <v>1.0334531074318147</v>
      </c>
      <c r="G47" s="40">
        <f ca="1">+M47*OFFSET(Summary!B$9,Summary!C47,4)*(1+$Q$33)</f>
        <v>1.7652949393399578E-2</v>
      </c>
      <c r="H47" s="31"/>
      <c r="I47" s="62">
        <v>2.600597</v>
      </c>
      <c r="J47" s="61">
        <v>124.93072351073988</v>
      </c>
      <c r="K47" s="61">
        <v>-99.424473022449774</v>
      </c>
      <c r="L47" s="41">
        <f t="shared" si="3"/>
        <v>25.506250488290107</v>
      </c>
      <c r="M47" s="42">
        <f t="shared" si="4"/>
        <v>2.675815486999515</v>
      </c>
    </row>
    <row r="48" spans="2:17" x14ac:dyDescent="0.25">
      <c r="B48" s="37">
        <v>20</v>
      </c>
      <c r="C48" s="38">
        <f ca="1">+OFFSET(Summary!B$9,Summary!B48-12,0)</f>
        <v>8</v>
      </c>
      <c r="D48" s="38" t="str">
        <f ca="1">+OFFSET(Summary!B$9,Summary!C48,1)</f>
        <v>Runner 8</v>
      </c>
      <c r="E48" s="39">
        <f t="shared" ca="1" si="5"/>
        <v>1.0334531074318147</v>
      </c>
      <c r="F48" s="39">
        <f t="shared" ca="1" si="2"/>
        <v>1.0721779180685365</v>
      </c>
      <c r="G48" s="40">
        <f ca="1">+M48*OFFSET(Summary!B$9,Summary!C48,4)*(1+$Q$33)</f>
        <v>3.872481063672166E-2</v>
      </c>
      <c r="H48" s="31"/>
      <c r="I48" s="62">
        <v>5.8383580000000004</v>
      </c>
      <c r="J48" s="61">
        <v>113.43400659178951</v>
      </c>
      <c r="K48" s="61">
        <v>-163.85194647216963</v>
      </c>
      <c r="L48" s="41">
        <f t="shared" si="3"/>
        <v>-50.417939880380118</v>
      </c>
      <c r="M48" s="42">
        <f t="shared" si="4"/>
        <v>5.8698660333557049</v>
      </c>
    </row>
    <row r="49" spans="2:13" x14ac:dyDescent="0.25">
      <c r="B49" s="37">
        <v>21</v>
      </c>
      <c r="C49" s="38">
        <f ca="1">+OFFSET(Summary!B$9,Summary!B49-12,0)</f>
        <v>9</v>
      </c>
      <c r="D49" s="38" t="str">
        <f ca="1">+OFFSET(Summary!B$9,Summary!C49,1)</f>
        <v>Runner 9</v>
      </c>
      <c r="E49" s="39">
        <f t="shared" ca="1" si="5"/>
        <v>1.0721779180685365</v>
      </c>
      <c r="F49" s="39">
        <f t="shared" ca="1" si="2"/>
        <v>1.100960948734284</v>
      </c>
      <c r="G49" s="40">
        <f ca="1">+M49*OFFSET(Summary!B$9,Summary!C49,4)*(1+$Q$33)</f>
        <v>2.8783030665747403E-2</v>
      </c>
      <c r="H49" s="31"/>
      <c r="I49" s="62">
        <v>4.257917</v>
      </c>
      <c r="J49" s="61">
        <v>123.28021069338001</v>
      </c>
      <c r="K49" s="61">
        <v>-36.591440612809947</v>
      </c>
      <c r="L49" s="41">
        <f t="shared" si="3"/>
        <v>86.688770080570066</v>
      </c>
      <c r="M49" s="42">
        <f t="shared" si="4"/>
        <v>4.3629014903869754</v>
      </c>
    </row>
    <row r="50" spans="2:13" x14ac:dyDescent="0.25">
      <c r="B50" s="37">
        <v>22</v>
      </c>
      <c r="C50" s="38">
        <f ca="1">+OFFSET(Summary!B$9,Summary!B50-12,0)</f>
        <v>10</v>
      </c>
      <c r="D50" s="38" t="str">
        <f ca="1">+OFFSET(Summary!B$9,Summary!C50,1)</f>
        <v>Runner 10</v>
      </c>
      <c r="E50" s="39">
        <f t="shared" ca="1" si="5"/>
        <v>1.100960948734284</v>
      </c>
      <c r="F50" s="39">
        <f t="shared" ca="1" si="2"/>
        <v>1.1290925132736529</v>
      </c>
      <c r="G50" s="40">
        <f ca="1">+M50*OFFSET(Summary!B$9,Summary!C50,4)*(1+$Q$33)</f>
        <v>2.8131564539368947E-2</v>
      </c>
      <c r="H50" s="31"/>
      <c r="I50" s="62">
        <v>4.0888220000000004</v>
      </c>
      <c r="J50" s="61">
        <v>207.65962457275009</v>
      </c>
      <c r="K50" s="61">
        <v>-64.657367736810102</v>
      </c>
      <c r="L50" s="41">
        <f t="shared" si="3"/>
        <v>143.00225683593999</v>
      </c>
      <c r="M50" s="42">
        <f t="shared" si="4"/>
        <v>4.2641529407043457</v>
      </c>
    </row>
    <row r="51" spans="2:13" x14ac:dyDescent="0.25">
      <c r="B51" s="37">
        <v>23</v>
      </c>
      <c r="C51" s="38">
        <f ca="1">+OFFSET(Summary!B$9,Summary!B51-12,0)</f>
        <v>11</v>
      </c>
      <c r="D51" s="38" t="str">
        <f ca="1">+OFFSET(Summary!B$9,Summary!C51,1)</f>
        <v>Runner 11</v>
      </c>
      <c r="E51" s="39">
        <f t="shared" ca="1" si="5"/>
        <v>1.1290925132736529</v>
      </c>
      <c r="F51" s="39">
        <f t="shared" ca="1" si="2"/>
        <v>1.1497540384265588</v>
      </c>
      <c r="G51" s="40">
        <f ca="1">+M51*OFFSET(Summary!B$9,Summary!C51,4)*(1+$Q$33)</f>
        <v>2.0661525152905823E-2</v>
      </c>
      <c r="H51" s="31"/>
      <c r="I51" s="62">
        <v>2.9534020000000001</v>
      </c>
      <c r="J51" s="61">
        <v>203.33088336182959</v>
      </c>
      <c r="K51" s="61">
        <v>-49.761299316419581</v>
      </c>
      <c r="L51" s="41">
        <f t="shared" si="3"/>
        <v>153.56958404541001</v>
      </c>
      <c r="M51" s="42">
        <f t="shared" si="4"/>
        <v>3.1318522337036199</v>
      </c>
    </row>
    <row r="52" spans="2:13" x14ac:dyDescent="0.25">
      <c r="B52" s="37">
        <v>24</v>
      </c>
      <c r="C52" s="38">
        <f ca="1">+OFFSET(Summary!B$9,Summary!B52-12,0)</f>
        <v>12</v>
      </c>
      <c r="D52" s="38" t="str">
        <f ca="1">+OFFSET(Summary!B$9,Summary!C52,1)</f>
        <v>Runner 12</v>
      </c>
      <c r="E52" s="39">
        <f t="shared" ca="1" si="5"/>
        <v>1.1497540384265588</v>
      </c>
      <c r="F52" s="39">
        <f t="shared" ca="1" si="2"/>
        <v>1.1899564116284269</v>
      </c>
      <c r="G52" s="40">
        <f ca="1">+M52*OFFSET(Summary!B$9,Summary!C52,4)*(1+$Q$33)</f>
        <v>4.0202373201868244E-2</v>
      </c>
      <c r="H52" s="31"/>
      <c r="I52" s="62">
        <v>6.0306259999999998</v>
      </c>
      <c r="J52" s="61">
        <v>241.52077014159931</v>
      </c>
      <c r="K52" s="61">
        <v>-356.62671697997939</v>
      </c>
      <c r="L52" s="41">
        <f t="shared" si="3"/>
        <v>-115.10594683838008</v>
      </c>
      <c r="M52" s="42">
        <f t="shared" si="4"/>
        <v>6.0938334116516089</v>
      </c>
    </row>
    <row r="53" spans="2:13" x14ac:dyDescent="0.25">
      <c r="B53" s="37">
        <v>25</v>
      </c>
      <c r="C53" s="38">
        <f ca="1">+OFFSET(Summary!B$9,Summary!B53-24,0)</f>
        <v>1</v>
      </c>
      <c r="D53" s="38" t="str">
        <f ca="1">+OFFSET(Summary!B$9,Summary!C53,1)</f>
        <v>Runner 1</v>
      </c>
      <c r="E53" s="39">
        <f t="shared" ca="1" si="5"/>
        <v>1.1899564116284269</v>
      </c>
      <c r="F53" s="39">
        <f t="shared" ca="1" si="2"/>
        <v>1.2297919369980606</v>
      </c>
      <c r="G53" s="40">
        <f ca="1">+M53*OFFSET(Summary!B$9,Summary!C53,4)*(1+$Q$34)</f>
        <v>3.9835525369633557E-2</v>
      </c>
      <c r="H53" s="31"/>
      <c r="I53" s="62">
        <v>4.9674240000000003</v>
      </c>
      <c r="J53" s="61">
        <v>112.64399530029004</v>
      </c>
      <c r="K53" s="61">
        <v>-183.93485455322002</v>
      </c>
      <c r="L53" s="41">
        <f t="shared" si="3"/>
        <v>-71.290859252929977</v>
      </c>
      <c r="M53" s="42">
        <f t="shared" si="4"/>
        <v>4.9881005680236807</v>
      </c>
    </row>
    <row r="54" spans="2:13" x14ac:dyDescent="0.25">
      <c r="B54" s="37">
        <v>26</v>
      </c>
      <c r="C54" s="38">
        <f ca="1">+OFFSET(Summary!B$9,Summary!B54-24,0)</f>
        <v>2</v>
      </c>
      <c r="D54" s="38" t="str">
        <f ca="1">+OFFSET(Summary!B$9,Summary!C54,1)</f>
        <v>Runner 2</v>
      </c>
      <c r="E54" s="39">
        <f t="shared" ca="1" si="5"/>
        <v>1.2297919369980606</v>
      </c>
      <c r="F54" s="39">
        <f t="shared" ca="1" si="2"/>
        <v>1.2716449961279768</v>
      </c>
      <c r="G54" s="40">
        <f ca="1">+M54*OFFSET(Summary!B$9,Summary!C54,4)*(1+$Q$34)</f>
        <v>4.1853059129916319E-2</v>
      </c>
      <c r="H54" s="31"/>
      <c r="I54" s="62">
        <v>4.740939</v>
      </c>
      <c r="J54" s="61">
        <v>502.19846301270013</v>
      </c>
      <c r="K54" s="61">
        <v>-4.8131613159198423</v>
      </c>
      <c r="L54" s="41">
        <f t="shared" si="3"/>
        <v>497.38530169678029</v>
      </c>
      <c r="M54" s="42">
        <f t="shared" si="4"/>
        <v>5.2407308823547405</v>
      </c>
    </row>
    <row r="55" spans="2:13" x14ac:dyDescent="0.25">
      <c r="B55" s="37">
        <v>27</v>
      </c>
      <c r="C55" s="38">
        <f ca="1">+OFFSET(Summary!B$9,Summary!B55-24,0)</f>
        <v>3</v>
      </c>
      <c r="D55" s="38" t="str">
        <f ca="1">+OFFSET(Summary!B$9,Summary!C55,1)</f>
        <v>Runner 3</v>
      </c>
      <c r="E55" s="39">
        <f t="shared" ca="1" si="5"/>
        <v>1.2716449961279768</v>
      </c>
      <c r="F55" s="39">
        <f t="shared" ca="1" si="2"/>
        <v>1.3421369319776857</v>
      </c>
      <c r="G55" s="40">
        <f ca="1">+M55*OFFSET(Summary!B$9,Summary!C55,4)*(1+$Q$34)</f>
        <v>7.0491935849709017E-2</v>
      </c>
      <c r="H55" s="31"/>
      <c r="I55" s="62">
        <v>9.0239770000000004</v>
      </c>
      <c r="J55" s="61">
        <v>232.62298010254972</v>
      </c>
      <c r="K55" s="61">
        <v>-859.56733001709995</v>
      </c>
      <c r="L55" s="41">
        <f t="shared" si="3"/>
        <v>-626.94434991455023</v>
      </c>
      <c r="M55" s="42">
        <f t="shared" si="4"/>
        <v>8.8268163150939998</v>
      </c>
    </row>
    <row r="56" spans="2:13" x14ac:dyDescent="0.25">
      <c r="B56" s="37">
        <v>28</v>
      </c>
      <c r="C56" s="38">
        <f ca="1">+OFFSET(Summary!B$9,Summary!B56-24,0)</f>
        <v>4</v>
      </c>
      <c r="D56" s="38" t="str">
        <f ca="1">+OFFSET(Summary!B$9,Summary!C56,1)</f>
        <v>Runner 4</v>
      </c>
      <c r="E56" s="39">
        <f t="shared" ca="1" si="5"/>
        <v>1.3421369319776857</v>
      </c>
      <c r="F56" s="39">
        <f t="shared" ca="1" si="2"/>
        <v>1.3746628518149964</v>
      </c>
      <c r="G56" s="40">
        <f ca="1">+M56*OFFSET(Summary!B$9,Summary!C56,4)*(1+$Q$34)</f>
        <v>3.2525919837310589E-2</v>
      </c>
      <c r="H56" s="31"/>
      <c r="I56" s="62">
        <v>4.2374999999999998</v>
      </c>
      <c r="J56" s="61">
        <v>7.8405366516196864</v>
      </c>
      <c r="K56" s="61">
        <v>-345.05940969849962</v>
      </c>
      <c r="L56" s="41">
        <f t="shared" si="3"/>
        <v>-337.21887304687993</v>
      </c>
      <c r="M56" s="42">
        <f t="shared" si="4"/>
        <v>4.0728108318023697</v>
      </c>
    </row>
    <row r="57" spans="2:13" x14ac:dyDescent="0.25">
      <c r="B57" s="37">
        <v>29</v>
      </c>
      <c r="C57" s="38">
        <f ca="1">+OFFSET(Summary!B$9,Summary!B57-24,0)</f>
        <v>5</v>
      </c>
      <c r="D57" s="38" t="str">
        <f ca="1">+OFFSET(Summary!B$9,Summary!C57,1)</f>
        <v>Runner 5</v>
      </c>
      <c r="E57" s="39">
        <f t="shared" ca="1" si="5"/>
        <v>1.3746628518149964</v>
      </c>
      <c r="F57" s="39">
        <f t="shared" ca="1" si="2"/>
        <v>1.4133470069933527</v>
      </c>
      <c r="G57" s="40">
        <f ca="1">+M57*OFFSET(Summary!B$9,Summary!C57,4)*(1+$Q$34)</f>
        <v>3.8684155178356223E-2</v>
      </c>
      <c r="H57" s="31"/>
      <c r="I57" s="62">
        <v>4.66418</v>
      </c>
      <c r="J57" s="61">
        <v>258.76494436646999</v>
      </c>
      <c r="K57" s="61">
        <v>-158.03189624025003</v>
      </c>
      <c r="L57" s="41">
        <f t="shared" si="3"/>
        <v>100.73304812621996</v>
      </c>
      <c r="M57" s="42">
        <f t="shared" si="4"/>
        <v>4.843928996246345</v>
      </c>
    </row>
    <row r="58" spans="2:13" x14ac:dyDescent="0.25">
      <c r="B58" s="37">
        <v>30</v>
      </c>
      <c r="C58" s="38">
        <f ca="1">+OFFSET(Summary!B$9,Summary!B58-24,0)</f>
        <v>6</v>
      </c>
      <c r="D58" s="38" t="str">
        <f ca="1">+OFFSET(Summary!B$9,Summary!C58,1)</f>
        <v>Runner 6</v>
      </c>
      <c r="E58" s="39">
        <f t="shared" ca="1" si="5"/>
        <v>1.4133470069933527</v>
      </c>
      <c r="F58" s="39">
        <f t="shared" ca="1" si="2"/>
        <v>1.4594573266177555</v>
      </c>
      <c r="G58" s="40">
        <f ca="1">+M58*OFFSET(Summary!B$9,Summary!C58,4)*(1+$Q$34)</f>
        <v>4.611031962440288E-2</v>
      </c>
      <c r="H58" s="31"/>
      <c r="I58" s="62">
        <v>5.5492720000000002</v>
      </c>
      <c r="J58" s="61">
        <v>390.67520236207929</v>
      </c>
      <c r="K58" s="61">
        <v>-332.26653356934935</v>
      </c>
      <c r="L58" s="41">
        <f t="shared" si="3"/>
        <v>58.408668792729941</v>
      </c>
      <c r="M58" s="42">
        <f t="shared" si="4"/>
        <v>5.7738139355774045</v>
      </c>
    </row>
    <row r="59" spans="2:13" x14ac:dyDescent="0.25">
      <c r="B59" s="37">
        <v>31</v>
      </c>
      <c r="C59" s="38">
        <f ca="1">+OFFSET(Summary!B$9,Summary!B59-24,0)</f>
        <v>7</v>
      </c>
      <c r="D59" s="38" t="str">
        <f ca="1">+OFFSET(Summary!B$9,Summary!C59,1)</f>
        <v>Runner 7</v>
      </c>
      <c r="E59" s="39">
        <f t="shared" ca="1" si="5"/>
        <v>1.4594573266177555</v>
      </c>
      <c r="F59" s="39">
        <f t="shared" ca="1" si="2"/>
        <v>1.4905050028868099</v>
      </c>
      <c r="G59" s="40">
        <f ca="1">+M59*OFFSET(Summary!B$9,Summary!C59,4)*(1+$Q$34)</f>
        <v>3.1047676269054331E-2</v>
      </c>
      <c r="H59" s="31"/>
      <c r="I59" s="62">
        <v>3.5124810000000002</v>
      </c>
      <c r="J59" s="61">
        <v>607.36368475339987</v>
      </c>
      <c r="K59" s="61">
        <v>-464.27131256101984</v>
      </c>
      <c r="L59" s="41">
        <f t="shared" si="3"/>
        <v>143.09237219238003</v>
      </c>
      <c r="M59" s="42">
        <f t="shared" si="4"/>
        <v>3.8877090284728903</v>
      </c>
    </row>
    <row r="60" spans="2:13" x14ac:dyDescent="0.25">
      <c r="B60" s="37">
        <v>32</v>
      </c>
      <c r="C60" s="38">
        <f ca="1">+OFFSET(Summary!B$9,Summary!B60-24,0)</f>
        <v>8</v>
      </c>
      <c r="D60" s="38" t="str">
        <f ca="1">+OFFSET(Summary!B$9,Summary!C60,1)</f>
        <v>Runner 8</v>
      </c>
      <c r="E60" s="39">
        <f t="shared" ca="1" si="5"/>
        <v>1.4905050028868099</v>
      </c>
      <c r="F60" s="39">
        <f t="shared" ca="1" si="2"/>
        <v>1.5208948373857345</v>
      </c>
      <c r="G60" s="40">
        <f ca="1">+M60*OFFSET(Summary!B$9,Summary!C60,4)*(1+$Q$34)</f>
        <v>3.0389834498924712E-2</v>
      </c>
      <c r="H60" s="31"/>
      <c r="I60" s="62">
        <v>3.8366630000000002</v>
      </c>
      <c r="J60" s="61">
        <v>158.04100790406051</v>
      </c>
      <c r="K60" s="61">
        <v>-378.73641955567041</v>
      </c>
      <c r="L60" s="41">
        <f t="shared" si="3"/>
        <v>-220.6954116516099</v>
      </c>
      <c r="M60" s="42">
        <f t="shared" si="4"/>
        <v>3.8053357981262255</v>
      </c>
    </row>
    <row r="61" spans="2:13" x14ac:dyDescent="0.25">
      <c r="B61" s="37">
        <v>33</v>
      </c>
      <c r="C61" s="38">
        <f ca="1">+OFFSET(Summary!B$9,Summary!B61-24,0)</f>
        <v>9</v>
      </c>
      <c r="D61" s="38" t="str">
        <f ca="1">+OFFSET(Summary!B$9,Summary!C61,1)</f>
        <v>Runner 9</v>
      </c>
      <c r="E61" s="39">
        <f t="shared" ca="1" si="5"/>
        <v>1.5208948373857345</v>
      </c>
      <c r="F61" s="39">
        <f t="shared" ca="1" si="2"/>
        <v>1.5445247832194864</v>
      </c>
      <c r="G61" s="40">
        <f ca="1">+M61*OFFSET(Summary!B$9,Summary!C61,4)*(1+$Q$34)</f>
        <v>2.3629945833751893E-2</v>
      </c>
      <c r="H61" s="31"/>
      <c r="I61" s="62">
        <v>3.0779930000000002</v>
      </c>
      <c r="J61" s="61">
        <v>0</v>
      </c>
      <c r="K61" s="61">
        <v>-238.22565206909007</v>
      </c>
      <c r="L61" s="41">
        <f t="shared" si="3"/>
        <v>-238.22565206909007</v>
      </c>
      <c r="M61" s="42">
        <f t="shared" si="4"/>
        <v>2.9588801739654551</v>
      </c>
    </row>
    <row r="62" spans="2:13" x14ac:dyDescent="0.25">
      <c r="B62" s="37">
        <v>34</v>
      </c>
      <c r="C62" s="38">
        <f ca="1">+OFFSET(Summary!B$9,Summary!B62-24,0)</f>
        <v>10</v>
      </c>
      <c r="D62" s="38" t="str">
        <f ca="1">+OFFSET(Summary!B$9,Summary!C62,1)</f>
        <v>Runner 10</v>
      </c>
      <c r="E62" s="39">
        <f t="shared" ca="1" si="5"/>
        <v>1.5445247832194864</v>
      </c>
      <c r="F62" s="39">
        <f t="shared" ca="1" si="2"/>
        <v>1.5867300289720223</v>
      </c>
      <c r="G62" s="40">
        <f ca="1">+M62*OFFSET(Summary!B$9,Summary!C62,4)*(1+$Q$34)</f>
        <v>4.2205245752535876E-2</v>
      </c>
      <c r="H62" s="31"/>
      <c r="I62" s="62">
        <v>5.3260209999999999</v>
      </c>
      <c r="J62" s="61">
        <v>10.526374786369615</v>
      </c>
      <c r="K62" s="61">
        <v>-103.43320458983953</v>
      </c>
      <c r="L62" s="41">
        <f t="shared" si="3"/>
        <v>-92.906829803469918</v>
      </c>
      <c r="M62" s="42">
        <f t="shared" si="4"/>
        <v>5.2848307724914498</v>
      </c>
    </row>
    <row r="63" spans="2:13" x14ac:dyDescent="0.25">
      <c r="B63" s="37">
        <v>35</v>
      </c>
      <c r="C63" s="38">
        <f ca="1">+OFFSET(Summary!B$9,Summary!B63-24,0)</f>
        <v>11</v>
      </c>
      <c r="D63" s="38" t="str">
        <f ca="1">+OFFSET(Summary!B$9,Summary!C63,1)</f>
        <v>Runner 11</v>
      </c>
      <c r="E63" s="39">
        <f t="shared" ca="1" si="5"/>
        <v>1.5867300289720223</v>
      </c>
      <c r="F63" s="39">
        <f t="shared" ca="1" si="2"/>
        <v>1.6334524365911702</v>
      </c>
      <c r="G63" s="40">
        <f ca="1">+M63*OFFSET(Summary!B$9,Summary!C63,4)*(1+$Q$34)</f>
        <v>4.6722407619147886E-2</v>
      </c>
      <c r="H63" s="31"/>
      <c r="I63" s="62">
        <v>5.8806919999999998</v>
      </c>
      <c r="J63" s="61">
        <v>7.8469448547500633</v>
      </c>
      <c r="K63" s="61">
        <v>-76.161894653330137</v>
      </c>
      <c r="L63" s="41">
        <f t="shared" si="3"/>
        <v>-68.314949798580074</v>
      </c>
      <c r="M63" s="42">
        <f t="shared" si="4"/>
        <v>5.8504579975280846</v>
      </c>
    </row>
    <row r="64" spans="2:13" ht="15.75" thickBot="1" x14ac:dyDescent="0.3">
      <c r="B64" s="46">
        <v>36</v>
      </c>
      <c r="C64" s="47">
        <f ca="1">+OFFSET(Summary!B$9,Summary!B64-24,0)</f>
        <v>12</v>
      </c>
      <c r="D64" s="47" t="str">
        <f ca="1">+OFFSET(Summary!B$9,Summary!C64,1)</f>
        <v>Runner 12</v>
      </c>
      <c r="E64" s="48">
        <f t="shared" ca="1" si="5"/>
        <v>1.6334524365911702</v>
      </c>
      <c r="F64" s="48">
        <f ca="1">+E64+G64</f>
        <v>1.6951128963084916</v>
      </c>
      <c r="G64" s="49">
        <f ca="1">+M64*OFFSET(Summary!B$9,Summary!C64,4)*(1+$Q$34)</f>
        <v>6.1660459717321349E-2</v>
      </c>
      <c r="H64" s="50"/>
      <c r="I64" s="63">
        <v>7.7031020000000003</v>
      </c>
      <c r="J64" s="64">
        <v>70.8462901611299</v>
      </c>
      <c r="K64" s="64">
        <v>-105.97275546264996</v>
      </c>
      <c r="L64" s="51">
        <f t="shared" si="3"/>
        <v>-35.126465301520057</v>
      </c>
      <c r="M64" s="52">
        <f t="shared" si="4"/>
        <v>7.7209619124298055</v>
      </c>
    </row>
    <row r="67" spans="7:7" x14ac:dyDescent="0.25">
      <c r="G67" s="53"/>
    </row>
    <row r="68" spans="7:7" x14ac:dyDescent="0.25">
      <c r="G68" s="53"/>
    </row>
  </sheetData>
  <sheetProtection algorithmName="SHA-512" hashValue="wc5pGRv90oK4VorZ1fJkijSGV6x5tX35jc1AbwgKaUY75gLP011mePhHIhNuRKZbv8XfjpQ/F/N4a7UhwEpvCA==" saltValue="O82KK0einSdOhdRPWytlnA==" spinCount="100000" sheet="1" objects="1" scenarios="1" selectLockedCells="1"/>
  <protectedRanges>
    <protectedRange sqref="I10:I26 C10:C26 D10:E24" name="Range1"/>
    <protectedRange sqref="I14 C14:D14 E10:E21" name="Range1_1"/>
    <protectedRange sqref="I16 I13 C13:D13 C16:D16" name="Range1_2"/>
    <protectedRange sqref="I20 C20:D20" name="Range1_3"/>
    <protectedRange sqref="I21:I26 C21:C26 D22:E24 D21" name="Range1_4"/>
    <protectedRange sqref="I17 I19 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H2" sqref="H2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3"/>
    </row>
    <row r="6" spans="4:7" x14ac:dyDescent="0.25">
      <c r="D6" s="23"/>
      <c r="G6" s="23"/>
    </row>
    <row r="7" spans="4:7" x14ac:dyDescent="0.25">
      <c r="D7" s="23"/>
      <c r="G7" s="23"/>
    </row>
    <row r="8" spans="4:7" x14ac:dyDescent="0.25">
      <c r="D8" s="23"/>
      <c r="G8" s="23"/>
    </row>
    <row r="9" spans="4:7" x14ac:dyDescent="0.25">
      <c r="D9" s="23"/>
      <c r="G9" s="23"/>
    </row>
    <row r="10" spans="4:7" x14ac:dyDescent="0.25">
      <c r="D10" s="23"/>
      <c r="G10" s="23"/>
    </row>
    <row r="11" spans="4:7" x14ac:dyDescent="0.25">
      <c r="D11" s="23"/>
      <c r="G11" s="23"/>
    </row>
    <row r="12" spans="4:7" x14ac:dyDescent="0.25">
      <c r="D12" s="23"/>
      <c r="G12" s="23"/>
    </row>
    <row r="13" spans="4:7" x14ac:dyDescent="0.25">
      <c r="D13" s="23"/>
      <c r="G13" s="23"/>
    </row>
    <row r="14" spans="4:7" x14ac:dyDescent="0.25">
      <c r="D14" s="23"/>
      <c r="G14" s="23"/>
    </row>
    <row r="15" spans="4:7" x14ac:dyDescent="0.25">
      <c r="D15" s="23"/>
      <c r="G15" s="23"/>
    </row>
    <row r="16" spans="4:7" x14ac:dyDescent="0.25">
      <c r="D16" s="23"/>
      <c r="G16" s="23"/>
    </row>
    <row r="17" spans="4:7" x14ac:dyDescent="0.25">
      <c r="D17" s="23"/>
      <c r="G17" s="23"/>
    </row>
    <row r="18" spans="4:7" x14ac:dyDescent="0.25">
      <c r="D18" s="23"/>
      <c r="G18" s="23"/>
    </row>
    <row r="19" spans="4:7" x14ac:dyDescent="0.25">
      <c r="D19" s="23"/>
      <c r="G19" s="23"/>
    </row>
    <row r="20" spans="4:7" x14ac:dyDescent="0.25">
      <c r="D20" s="23"/>
      <c r="G20" s="23"/>
    </row>
    <row r="21" spans="4:7" x14ac:dyDescent="0.25">
      <c r="D21" s="23"/>
      <c r="G21" s="23"/>
    </row>
    <row r="22" spans="4:7" x14ac:dyDescent="0.25">
      <c r="D22" s="23"/>
      <c r="G22" s="23"/>
    </row>
    <row r="23" spans="4:7" x14ac:dyDescent="0.25">
      <c r="D23" s="23"/>
      <c r="G23" s="23"/>
    </row>
    <row r="24" spans="4:7" x14ac:dyDescent="0.25">
      <c r="D24" s="23"/>
      <c r="G24" s="23"/>
    </row>
    <row r="25" spans="4:7" x14ac:dyDescent="0.25">
      <c r="D25" s="23"/>
      <c r="G25" s="23"/>
    </row>
    <row r="26" spans="4:7" x14ac:dyDescent="0.25">
      <c r="D26" s="23"/>
      <c r="G26" s="23"/>
    </row>
    <row r="27" spans="4:7" x14ac:dyDescent="0.25">
      <c r="D27" s="23"/>
      <c r="G27" s="23"/>
    </row>
    <row r="28" spans="4:7" x14ac:dyDescent="0.25">
      <c r="D28" s="23"/>
      <c r="G28" s="23"/>
    </row>
    <row r="29" spans="4:7" x14ac:dyDescent="0.25">
      <c r="D29" s="23"/>
      <c r="G29" s="23"/>
    </row>
    <row r="30" spans="4:7" x14ac:dyDescent="0.25">
      <c r="D30" s="23"/>
      <c r="G30" s="23"/>
    </row>
    <row r="31" spans="4:7" x14ac:dyDescent="0.25">
      <c r="D31" s="23"/>
      <c r="G31" s="23"/>
    </row>
    <row r="32" spans="4:7" x14ac:dyDescent="0.25">
      <c r="D32" s="23"/>
      <c r="G32" s="23"/>
    </row>
    <row r="33" spans="4:8" x14ac:dyDescent="0.25">
      <c r="D33" s="23"/>
      <c r="G33" s="23"/>
      <c r="H33" s="23"/>
    </row>
    <row r="34" spans="4:8" x14ac:dyDescent="0.25">
      <c r="D34" s="23"/>
      <c r="G34" s="23"/>
      <c r="H34" s="23"/>
    </row>
    <row r="35" spans="4:8" x14ac:dyDescent="0.25">
      <c r="D35" s="23"/>
      <c r="G35" s="23"/>
      <c r="H35" s="23"/>
    </row>
    <row r="36" spans="4:8" x14ac:dyDescent="0.25">
      <c r="G36" s="23"/>
      <c r="H36" s="23"/>
    </row>
    <row r="37" spans="4:8" x14ac:dyDescent="0.25">
      <c r="G37" s="23"/>
      <c r="H37" s="23"/>
    </row>
    <row r="38" spans="4:8" x14ac:dyDescent="0.25">
      <c r="G38" s="23"/>
      <c r="H38" s="23"/>
    </row>
    <row r="39" spans="4:8" x14ac:dyDescent="0.25">
      <c r="G39" s="23"/>
      <c r="H39" s="23"/>
    </row>
    <row r="40" spans="4:8" x14ac:dyDescent="0.25">
      <c r="G40" s="23"/>
      <c r="H40" s="23"/>
    </row>
    <row r="41" spans="4:8" x14ac:dyDescent="0.25">
      <c r="G41" s="23"/>
      <c r="H41" s="23"/>
    </row>
    <row r="42" spans="4:8" x14ac:dyDescent="0.25">
      <c r="H42" s="23"/>
    </row>
    <row r="43" spans="4:8" x14ac:dyDescent="0.25">
      <c r="H43" s="23"/>
    </row>
    <row r="44" spans="4:8" x14ac:dyDescent="0.25">
      <c r="H44" s="23"/>
    </row>
    <row r="45" spans="4:8" x14ac:dyDescent="0.25">
      <c r="H45" s="23"/>
    </row>
    <row r="46" spans="4:8" x14ac:dyDescent="0.25">
      <c r="H46" s="23"/>
    </row>
    <row r="47" spans="4:8" x14ac:dyDescent="0.25">
      <c r="H47" s="23"/>
    </row>
    <row r="48" spans="4:8" x14ac:dyDescent="0.25">
      <c r="H48" s="23"/>
    </row>
    <row r="49" spans="8:8" x14ac:dyDescent="0.25">
      <c r="H49" s="23"/>
    </row>
    <row r="50" spans="8:8" x14ac:dyDescent="0.25">
      <c r="H50" s="23"/>
    </row>
    <row r="51" spans="8:8" x14ac:dyDescent="0.25">
      <c r="H51" s="23"/>
    </row>
    <row r="52" spans="8:8" x14ac:dyDescent="0.25">
      <c r="H52" s="23"/>
    </row>
    <row r="53" spans="8:8" x14ac:dyDescent="0.25">
      <c r="H53" s="23"/>
    </row>
    <row r="54" spans="8:8" x14ac:dyDescent="0.25">
      <c r="H54" s="23"/>
    </row>
    <row r="55" spans="8:8" x14ac:dyDescent="0.25">
      <c r="H55" s="23"/>
    </row>
    <row r="56" spans="8:8" x14ac:dyDescent="0.25">
      <c r="H56" s="23"/>
    </row>
    <row r="57" spans="8:8" x14ac:dyDescent="0.25">
      <c r="H57" s="23"/>
    </row>
    <row r="58" spans="8:8" x14ac:dyDescent="0.25">
      <c r="H58" s="23"/>
    </row>
    <row r="59" spans="8:8" x14ac:dyDescent="0.25">
      <c r="H59" s="23"/>
    </row>
    <row r="60" spans="8:8" x14ac:dyDescent="0.25">
      <c r="H60" s="23"/>
    </row>
    <row r="61" spans="8:8" x14ac:dyDescent="0.25">
      <c r="H61" s="23"/>
    </row>
    <row r="62" spans="8:8" x14ac:dyDescent="0.25">
      <c r="H62" s="23"/>
    </row>
    <row r="63" spans="8:8" x14ac:dyDescent="0.25">
      <c r="H63" s="23"/>
    </row>
    <row r="64" spans="8:8" x14ac:dyDescent="0.25">
      <c r="H64" s="23"/>
    </row>
    <row r="65" spans="8:8" x14ac:dyDescent="0.25">
      <c r="H65" s="23"/>
    </row>
    <row r="66" spans="8:8" x14ac:dyDescent="0.25">
      <c r="H66" s="23"/>
    </row>
    <row r="67" spans="8:8" x14ac:dyDescent="0.25">
      <c r="H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Taylor Eley</cp:lastModifiedBy>
  <dcterms:created xsi:type="dcterms:W3CDTF">2011-08-18T21:19:56Z</dcterms:created>
  <dcterms:modified xsi:type="dcterms:W3CDTF">2015-01-09T21:46:59Z</dcterms:modified>
</cp:coreProperties>
</file>