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son C\Desktop\"/>
    </mc:Choice>
  </mc:AlternateContent>
  <bookViews>
    <workbookView xWindow="0" yWindow="0" windowWidth="19200" windowHeight="7310"/>
  </bookViews>
  <sheets>
    <sheet name="Summary" sheetId="2" r:id="rId1"/>
  </sheets>
  <calcPr calcId="152511"/>
</workbook>
</file>

<file path=xl/calcChain.xml><?xml version="1.0" encoding="utf-8"?>
<calcChain xmlns="http://schemas.openxmlformats.org/spreadsheetml/2006/main">
  <c r="F14" i="2" l="1"/>
  <c r="E29" i="2" l="1"/>
  <c r="D25" i="2"/>
  <c r="F21" i="2" l="1"/>
  <c r="F20" i="2"/>
  <c r="F19" i="2"/>
  <c r="F18" i="2"/>
  <c r="F17" i="2"/>
  <c r="F16" i="2"/>
  <c r="F15" i="2"/>
  <c r="G10" i="2"/>
  <c r="F13" i="2"/>
  <c r="F12" i="2"/>
  <c r="F11" i="2"/>
  <c r="F10" i="2"/>
  <c r="C29" i="2"/>
  <c r="C30" i="2"/>
  <c r="D30" i="2" s="1"/>
  <c r="C31" i="2"/>
  <c r="C32" i="2"/>
  <c r="D32" i="2" s="1"/>
  <c r="C33" i="2"/>
  <c r="C34" i="2"/>
  <c r="D34" i="2" s="1"/>
  <c r="C35" i="2"/>
  <c r="D35" i="2" s="1"/>
  <c r="C36" i="2"/>
  <c r="D36" i="2" s="1"/>
  <c r="C37" i="2"/>
  <c r="D37" i="2" s="1"/>
  <c r="C38" i="2"/>
  <c r="D38" i="2" s="1"/>
  <c r="C39" i="2"/>
  <c r="C40" i="2"/>
  <c r="D40" i="2" s="1"/>
  <c r="C41" i="2"/>
  <c r="D41" i="2" s="1"/>
  <c r="C42" i="2"/>
  <c r="C43" i="2"/>
  <c r="D43" i="2" s="1"/>
  <c r="C44" i="2"/>
  <c r="D44" i="2" s="1"/>
  <c r="C45" i="2"/>
  <c r="C46" i="2"/>
  <c r="D46" i="2" s="1"/>
  <c r="C47" i="2"/>
  <c r="C48" i="2"/>
  <c r="D48" i="2" s="1"/>
  <c r="C49" i="2"/>
  <c r="C50" i="2"/>
  <c r="D50" i="2" s="1"/>
  <c r="C51" i="2"/>
  <c r="D51" i="2" s="1"/>
  <c r="C52" i="2"/>
  <c r="D52" i="2" s="1"/>
  <c r="C53" i="2"/>
  <c r="D53" i="2" s="1"/>
  <c r="C54" i="2"/>
  <c r="D54" i="2" s="1"/>
  <c r="C55" i="2"/>
  <c r="C56" i="2"/>
  <c r="D56" i="2" s="1"/>
  <c r="C57" i="2"/>
  <c r="D57" i="2" s="1"/>
  <c r="C58" i="2"/>
  <c r="D58" i="2" s="1"/>
  <c r="C59" i="2"/>
  <c r="C60" i="2"/>
  <c r="D60" i="2" s="1"/>
  <c r="C61" i="2"/>
  <c r="C62" i="2"/>
  <c r="D62" i="2" s="1"/>
  <c r="C63" i="2"/>
  <c r="C64" i="2"/>
  <c r="D64" i="2" s="1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D29" i="2"/>
  <c r="G12" i="2" l="1"/>
  <c r="G11" i="2"/>
  <c r="G20" i="2"/>
  <c r="G15" i="2"/>
  <c r="G13" i="2"/>
  <c r="G16" i="2"/>
  <c r="G14" i="2"/>
  <c r="G17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 s="1"/>
  <c r="F29" i="2" s="1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 l="1"/>
  <c r="F30" i="2" s="1"/>
  <c r="F26" i="2"/>
  <c r="E32" i="2" l="1"/>
  <c r="E33" i="2" s="1"/>
  <c r="E34" i="2" s="1"/>
  <c r="E35" i="2" s="1"/>
  <c r="F33" i="2" l="1"/>
  <c r="F31" i="2"/>
  <c r="F32" i="2"/>
  <c r="E36" i="2"/>
  <c r="F34" i="2"/>
  <c r="E37" i="2" l="1"/>
  <c r="F35" i="2"/>
  <c r="E38" i="2" l="1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F64" i="2" l="1"/>
  <c r="D26" i="2" s="1"/>
  <c r="F63" i="2"/>
</calcChain>
</file>

<file path=xl/sharedStrings.xml><?xml version="1.0" encoding="utf-8"?>
<sst xmlns="http://schemas.openxmlformats.org/spreadsheetml/2006/main" count="67" uniqueCount="53">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</sst>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  <protection locked="0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</xf>
    <xf numFmtId="0" fontId="0" fillId="0" borderId="0" xfId="0" applyProtection="1"/>
    <xf numFmtId="21" fontId="4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Border="1" applyProtection="1"/>
    <xf numFmtId="0" fontId="0" fillId="0" borderId="0" xfId="0" applyBorder="1" applyProtection="1"/>
    <xf numFmtId="0" fontId="3" fillId="0" borderId="28" xfId="0" applyFont="1" applyBorder="1" applyProtection="1"/>
    <xf numFmtId="0" fontId="3" fillId="0" borderId="27" xfId="0" applyFont="1" applyBorder="1" applyProtection="1"/>
    <xf numFmtId="0" fontId="3" fillId="0" borderId="29" xfId="0" applyFont="1" applyBorder="1" applyProtection="1"/>
    <xf numFmtId="0" fontId="3" fillId="0" borderId="3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3" fillId="0" borderId="3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8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6" borderId="8" xfId="0" applyFill="1" applyBorder="1" applyProtection="1"/>
    <xf numFmtId="46" fontId="4" fillId="6" borderId="41" xfId="0" applyNumberFormat="1" applyFont="1" applyFill="1" applyBorder="1" applyProtection="1"/>
    <xf numFmtId="0" fontId="1" fillId="6" borderId="39" xfId="0" applyFont="1" applyFill="1" applyBorder="1" applyAlignment="1" applyProtection="1">
      <alignment horizontal="center"/>
    </xf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4" fontId="0" fillId="0" borderId="0" xfId="0" applyNumberFormat="1" applyFill="1" applyProtection="1"/>
    <xf numFmtId="0" fontId="0" fillId="0" borderId="27" xfId="0" applyFont="1" applyFill="1" applyBorder="1" applyProtection="1"/>
    <xf numFmtId="167" fontId="5" fillId="0" borderId="0" xfId="0" applyNumberFormat="1" applyFont="1" applyFill="1" applyBorder="1"/>
    <xf numFmtId="1" fontId="5" fillId="0" borderId="0" xfId="0" applyNumberFormat="1" applyFont="1" applyFill="1" applyBorder="1"/>
    <xf numFmtId="1" fontId="6" fillId="0" borderId="0" xfId="0" applyNumberFormat="1" applyFont="1" applyFill="1" applyBorder="1"/>
    <xf numFmtId="167" fontId="5" fillId="0" borderId="25" xfId="0" applyNumberFormat="1" applyFont="1" applyFill="1" applyBorder="1"/>
    <xf numFmtId="1" fontId="5" fillId="0" borderId="25" xfId="0" applyNumberFormat="1" applyFont="1" applyFill="1" applyBorder="1"/>
    <xf numFmtId="18" fontId="0" fillId="5" borderId="0" xfId="0" applyNumberFormat="1" applyFill="1" applyProtection="1">
      <protection locked="0"/>
    </xf>
    <xf numFmtId="0" fontId="0" fillId="0" borderId="14" xfId="0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68" fontId="0" fillId="6" borderId="19" xfId="0" applyNumberFormat="1" applyFill="1" applyBorder="1" applyAlignment="1" applyProtection="1">
      <alignment horizontal="center"/>
    </xf>
    <xf numFmtId="168" fontId="0" fillId="6" borderId="21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166" fontId="0" fillId="6" borderId="23" xfId="0" applyNumberFormat="1" applyFill="1" applyBorder="1" applyAlignment="1" applyProtection="1">
      <alignment horizontal="center"/>
    </xf>
    <xf numFmtId="166" fontId="0" fillId="6" borderId="24" xfId="0" applyNumberFormat="1" applyFill="1" applyBorder="1" applyAlignment="1" applyProtection="1">
      <alignment horizontal="center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zoomScale="75" zoomScaleNormal="75" workbookViewId="0">
      <selection activeCell="E16" sqref="E16"/>
    </sheetView>
  </sheetViews>
  <sheetFormatPr defaultColWidth="9.1796875" defaultRowHeight="14.5" x14ac:dyDescent="0.35"/>
  <cols>
    <col min="1" max="1" width="9.1796875" style="24"/>
    <col min="2" max="2" width="4.7265625" style="24" bestFit="1" customWidth="1"/>
    <col min="3" max="3" width="19.26953125" style="24" customWidth="1"/>
    <col min="4" max="4" width="19.81640625" style="24" customWidth="1"/>
    <col min="5" max="5" width="20" style="24" customWidth="1"/>
    <col min="6" max="7" width="20.54296875" style="24" customWidth="1"/>
    <col min="8" max="8" width="20.1796875" style="24" hidden="1" customWidth="1"/>
    <col min="9" max="9" width="23.1796875" style="24" customWidth="1"/>
    <col min="10" max="10" width="10.453125" style="24" bestFit="1" customWidth="1"/>
    <col min="11" max="11" width="8.453125" style="24" customWidth="1"/>
    <col min="12" max="12" width="10.26953125" style="24" customWidth="1"/>
    <col min="13" max="13" width="16.453125" style="24" hidden="1" customWidth="1"/>
    <col min="14" max="14" width="14" style="24" bestFit="1" customWidth="1"/>
    <col min="15" max="15" width="11.7265625" style="24" hidden="1" customWidth="1"/>
    <col min="16" max="16" width="16.26953125" style="24" hidden="1" customWidth="1"/>
    <col min="17" max="17" width="22.7265625" style="24" hidden="1" customWidth="1"/>
    <col min="18" max="16384" width="9.1796875" style="24"/>
  </cols>
  <sheetData>
    <row r="1" spans="2:10" x14ac:dyDescent="0.35">
      <c r="C1" s="24" t="s">
        <v>52</v>
      </c>
    </row>
    <row r="2" spans="2:10" x14ac:dyDescent="0.35">
      <c r="C2" s="24" t="s">
        <v>48</v>
      </c>
    </row>
    <row r="3" spans="2:10" x14ac:dyDescent="0.35">
      <c r="C3" s="24" t="s">
        <v>50</v>
      </c>
    </row>
    <row r="4" spans="2:10" x14ac:dyDescent="0.35">
      <c r="C4" s="24" t="s">
        <v>51</v>
      </c>
    </row>
    <row r="5" spans="2:10" x14ac:dyDescent="0.35">
      <c r="C5" s="24" t="s">
        <v>49</v>
      </c>
    </row>
    <row r="7" spans="2:10" x14ac:dyDescent="0.35">
      <c r="C7" s="24" t="s">
        <v>45</v>
      </c>
      <c r="D7" s="24" t="s">
        <v>46</v>
      </c>
      <c r="E7" s="24" t="s">
        <v>47</v>
      </c>
    </row>
    <row r="8" spans="2:10" ht="15" thickBot="1" x14ac:dyDescent="0.4">
      <c r="C8" s="67">
        <v>42419</v>
      </c>
      <c r="D8" s="67">
        <v>42420</v>
      </c>
      <c r="E8" s="74">
        <v>0.29166666666666669</v>
      </c>
    </row>
    <row r="9" spans="2:10" ht="15" thickBot="1" x14ac:dyDescent="0.4">
      <c r="B9" s="1" t="s">
        <v>0</v>
      </c>
      <c r="C9" s="64" t="s">
        <v>39</v>
      </c>
      <c r="D9" s="18" t="s">
        <v>2</v>
      </c>
      <c r="E9" s="18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5">
        <v>1</v>
      </c>
      <c r="C10" s="56" t="s">
        <v>5</v>
      </c>
      <c r="D10" s="75" t="s">
        <v>6</v>
      </c>
      <c r="E10" s="48">
        <v>8</v>
      </c>
      <c r="F10" s="25">
        <f>TIME(0,E10,(E10-ROUNDDOWN(E10,0))*60)</f>
        <v>5.5555555555555558E-3</v>
      </c>
      <c r="G10" s="4">
        <f t="shared" ref="G10:G21" si="0">RANK(F10,$F$10:$F$21,1)</f>
        <v>4</v>
      </c>
      <c r="H10" s="49"/>
      <c r="J10" s="26"/>
    </row>
    <row r="11" spans="2:10" x14ac:dyDescent="0.35">
      <c r="B11" s="8">
        <v>2</v>
      </c>
      <c r="C11" s="57" t="s">
        <v>7</v>
      </c>
      <c r="D11" s="75" t="s">
        <v>6</v>
      </c>
      <c r="E11" s="48">
        <v>7</v>
      </c>
      <c r="F11" s="25">
        <f t="shared" ref="F11:F21" si="1">TIME(0,E11,(E11-ROUNDDOWN(E11,0))*60)</f>
        <v>4.8611111111111112E-3</v>
      </c>
      <c r="G11" s="4">
        <f t="shared" si="0"/>
        <v>2</v>
      </c>
      <c r="H11" s="50"/>
    </row>
    <row r="12" spans="2:10" x14ac:dyDescent="0.35">
      <c r="B12" s="8">
        <v>3</v>
      </c>
      <c r="C12" s="57" t="s">
        <v>8</v>
      </c>
      <c r="D12" s="75" t="s">
        <v>6</v>
      </c>
      <c r="E12" s="48">
        <v>6</v>
      </c>
      <c r="F12" s="25">
        <f t="shared" si="1"/>
        <v>4.1666666666666666E-3</v>
      </c>
      <c r="G12" s="4">
        <f t="shared" si="0"/>
        <v>1</v>
      </c>
      <c r="H12" s="50"/>
    </row>
    <row r="13" spans="2:10" x14ac:dyDescent="0.35">
      <c r="B13" s="7">
        <v>4</v>
      </c>
      <c r="C13" s="58" t="s">
        <v>9</v>
      </c>
      <c r="D13" s="75" t="s">
        <v>6</v>
      </c>
      <c r="E13" s="48">
        <v>12</v>
      </c>
      <c r="F13" s="25">
        <f t="shared" si="1"/>
        <v>8.3333333333333332E-3</v>
      </c>
      <c r="G13" s="5">
        <f t="shared" si="0"/>
        <v>12</v>
      </c>
      <c r="H13" s="51"/>
    </row>
    <row r="14" spans="2:10" x14ac:dyDescent="0.35">
      <c r="B14" s="8">
        <v>5</v>
      </c>
      <c r="C14" s="57" t="s">
        <v>10</v>
      </c>
      <c r="D14" s="75" t="s">
        <v>6</v>
      </c>
      <c r="E14" s="48">
        <v>11</v>
      </c>
      <c r="F14" s="25">
        <f t="shared" si="1"/>
        <v>7.6388888888888886E-3</v>
      </c>
      <c r="G14" s="4">
        <f t="shared" si="0"/>
        <v>10</v>
      </c>
      <c r="H14" s="50"/>
    </row>
    <row r="15" spans="2:10" x14ac:dyDescent="0.35">
      <c r="B15" s="8">
        <v>6</v>
      </c>
      <c r="C15" s="57" t="s">
        <v>11</v>
      </c>
      <c r="D15" s="75" t="s">
        <v>6</v>
      </c>
      <c r="E15" s="48">
        <v>11.5</v>
      </c>
      <c r="F15" s="25">
        <f t="shared" si="1"/>
        <v>7.9861111111111122E-3</v>
      </c>
      <c r="G15" s="4">
        <f t="shared" si="0"/>
        <v>11</v>
      </c>
      <c r="H15" s="50"/>
    </row>
    <row r="16" spans="2:10" x14ac:dyDescent="0.35">
      <c r="B16" s="8">
        <v>7</v>
      </c>
      <c r="C16" s="57" t="s">
        <v>12</v>
      </c>
      <c r="D16" s="75" t="s">
        <v>6</v>
      </c>
      <c r="E16" s="48">
        <v>8.6999999999999993</v>
      </c>
      <c r="F16" s="25">
        <f t="shared" si="1"/>
        <v>6.0416666666666665E-3</v>
      </c>
      <c r="G16" s="4">
        <f t="shared" si="0"/>
        <v>6</v>
      </c>
      <c r="H16" s="50"/>
    </row>
    <row r="17" spans="2:17" x14ac:dyDescent="0.35">
      <c r="B17" s="8">
        <v>8</v>
      </c>
      <c r="C17" s="57" t="s">
        <v>13</v>
      </c>
      <c r="D17" s="75" t="s">
        <v>6</v>
      </c>
      <c r="E17" s="48">
        <v>9</v>
      </c>
      <c r="F17" s="25">
        <f t="shared" si="1"/>
        <v>6.2499999999999995E-3</v>
      </c>
      <c r="G17" s="4">
        <f t="shared" si="0"/>
        <v>8</v>
      </c>
      <c r="H17" s="50"/>
    </row>
    <row r="18" spans="2:17" x14ac:dyDescent="0.35">
      <c r="B18" s="8">
        <v>9</v>
      </c>
      <c r="C18" s="57" t="s">
        <v>14</v>
      </c>
      <c r="D18" s="75" t="s">
        <v>6</v>
      </c>
      <c r="E18" s="48">
        <v>8.6999999999999993</v>
      </c>
      <c r="F18" s="25">
        <f t="shared" si="1"/>
        <v>6.0416666666666665E-3</v>
      </c>
      <c r="G18" s="4">
        <f t="shared" si="0"/>
        <v>6</v>
      </c>
      <c r="H18" s="50"/>
    </row>
    <row r="19" spans="2:17" x14ac:dyDescent="0.35">
      <c r="B19" s="8">
        <v>10</v>
      </c>
      <c r="C19" s="57" t="s">
        <v>15</v>
      </c>
      <c r="D19" s="75" t="s">
        <v>6</v>
      </c>
      <c r="E19" s="48">
        <v>9.5</v>
      </c>
      <c r="F19" s="25">
        <f t="shared" si="1"/>
        <v>6.5972222222222222E-3</v>
      </c>
      <c r="G19" s="4">
        <f t="shared" si="0"/>
        <v>9</v>
      </c>
      <c r="H19" s="50"/>
    </row>
    <row r="20" spans="2:17" x14ac:dyDescent="0.35">
      <c r="B20" s="8">
        <v>11</v>
      </c>
      <c r="C20" s="57" t="s">
        <v>16</v>
      </c>
      <c r="D20" s="75" t="s">
        <v>6</v>
      </c>
      <c r="E20" s="48">
        <v>7.5</v>
      </c>
      <c r="F20" s="25">
        <f t="shared" si="1"/>
        <v>5.208333333333333E-3</v>
      </c>
      <c r="G20" s="4">
        <f t="shared" si="0"/>
        <v>3</v>
      </c>
      <c r="H20" s="50"/>
    </row>
    <row r="21" spans="2:17" ht="15" thickBot="1" x14ac:dyDescent="0.4">
      <c r="B21" s="10">
        <v>12</v>
      </c>
      <c r="C21" s="59" t="s">
        <v>17</v>
      </c>
      <c r="D21" s="76" t="s">
        <v>6</v>
      </c>
      <c r="E21" s="48">
        <v>8.3000000000000007</v>
      </c>
      <c r="F21" s="25">
        <f t="shared" si="1"/>
        <v>5.7638888888888887E-3</v>
      </c>
      <c r="G21" s="11">
        <f t="shared" si="0"/>
        <v>5</v>
      </c>
      <c r="H21" s="52"/>
    </row>
    <row r="22" spans="2:17" x14ac:dyDescent="0.35">
      <c r="B22" s="15">
        <v>0</v>
      </c>
      <c r="C22" s="56" t="s">
        <v>40</v>
      </c>
      <c r="D22" s="77" t="s">
        <v>18</v>
      </c>
      <c r="E22" s="19">
        <v>0</v>
      </c>
      <c r="F22" s="20">
        <v>0</v>
      </c>
      <c r="G22" s="21">
        <v>0</v>
      </c>
      <c r="H22" s="53"/>
    </row>
    <row r="23" spans="2:17" x14ac:dyDescent="0.35">
      <c r="B23" s="8">
        <v>0</v>
      </c>
      <c r="C23" s="57" t="s">
        <v>41</v>
      </c>
      <c r="D23" s="75" t="s">
        <v>18</v>
      </c>
      <c r="E23" s="12">
        <v>0</v>
      </c>
      <c r="F23" s="16">
        <v>0</v>
      </c>
      <c r="G23" s="13">
        <v>0</v>
      </c>
      <c r="H23" s="54"/>
    </row>
    <row r="24" spans="2:17" ht="15" thickBot="1" x14ac:dyDescent="0.4">
      <c r="B24" s="9">
        <v>0</v>
      </c>
      <c r="C24" s="60" t="s">
        <v>42</v>
      </c>
      <c r="D24" s="78" t="s">
        <v>18</v>
      </c>
      <c r="E24" s="22">
        <v>0</v>
      </c>
      <c r="F24" s="17">
        <v>0</v>
      </c>
      <c r="G24" s="14">
        <v>0</v>
      </c>
      <c r="H24" s="55"/>
    </row>
    <row r="25" spans="2:17" x14ac:dyDescent="0.35">
      <c r="B25" s="81" t="s">
        <v>37</v>
      </c>
      <c r="C25" s="82"/>
      <c r="D25" s="85">
        <f>C8+E8</f>
        <v>42419.291666666664</v>
      </c>
      <c r="E25" s="86"/>
      <c r="F25" s="62"/>
      <c r="G25" s="6"/>
      <c r="H25" s="27"/>
      <c r="I25" s="29"/>
      <c r="J25" s="27"/>
    </row>
    <row r="26" spans="2:17" ht="15" thickBot="1" x14ac:dyDescent="0.4">
      <c r="B26" s="83" t="s">
        <v>28</v>
      </c>
      <c r="C26" s="84"/>
      <c r="D26" s="79">
        <f ca="1">C8+F64</f>
        <v>42420.568556310762</v>
      </c>
      <c r="E26" s="80"/>
      <c r="F26" s="63">
        <f ca="1">+SUM(G29:G64)</f>
        <v>1.2768896440972224</v>
      </c>
      <c r="G26" s="23"/>
      <c r="H26" s="27"/>
      <c r="I26" s="28"/>
      <c r="J26" s="29"/>
      <c r="K26" s="27"/>
    </row>
    <row r="27" spans="2:17" ht="15" thickBot="1" x14ac:dyDescent="0.4"/>
    <row r="28" spans="2:17" x14ac:dyDescent="0.35">
      <c r="B28" s="30" t="s">
        <v>19</v>
      </c>
      <c r="C28" s="31" t="s">
        <v>38</v>
      </c>
      <c r="D28" s="31" t="s">
        <v>1</v>
      </c>
      <c r="E28" s="31" t="s">
        <v>20</v>
      </c>
      <c r="F28" s="31" t="s">
        <v>36</v>
      </c>
      <c r="G28" s="31" t="s">
        <v>21</v>
      </c>
      <c r="H28" s="31" t="s">
        <v>22</v>
      </c>
      <c r="I28" s="68" t="s">
        <v>23</v>
      </c>
      <c r="J28" s="68" t="s">
        <v>24</v>
      </c>
      <c r="K28" s="68" t="s">
        <v>25</v>
      </c>
      <c r="L28" s="32" t="s">
        <v>26</v>
      </c>
      <c r="M28" s="32" t="s">
        <v>27</v>
      </c>
    </row>
    <row r="29" spans="2:17" x14ac:dyDescent="0.35">
      <c r="B29" s="33">
        <v>1</v>
      </c>
      <c r="C29" s="34">
        <f ca="1">+OFFSET(Summary!B$9,Summary!B29,0)</f>
        <v>1</v>
      </c>
      <c r="D29" s="34" t="str">
        <f ca="1">+OFFSET(Summary!B$9,Summary!C29,1)</f>
        <v>Runner 1</v>
      </c>
      <c r="E29" s="61">
        <f>E8</f>
        <v>0.29166666666666669</v>
      </c>
      <c r="F29" s="35">
        <f ca="1">+E30</f>
        <v>0.34157777777777781</v>
      </c>
      <c r="G29" s="36">
        <f ca="1">+M29*OFFSET(Summary!B$9,Summary!C29,4)</f>
        <v>4.9911111111111114E-2</v>
      </c>
      <c r="H29" s="27"/>
      <c r="I29" s="69">
        <v>8.6</v>
      </c>
      <c r="J29" s="70">
        <v>598</v>
      </c>
      <c r="K29" s="70">
        <v>-428</v>
      </c>
      <c r="L29" s="65">
        <f>+J29+K29</f>
        <v>170</v>
      </c>
      <c r="M29" s="37">
        <f>+I29+J29/P30+K29/Q30</f>
        <v>8.984</v>
      </c>
      <c r="P29" s="24" t="s">
        <v>33</v>
      </c>
      <c r="Q29" s="24" t="s">
        <v>34</v>
      </c>
    </row>
    <row r="30" spans="2:17" x14ac:dyDescent="0.35">
      <c r="B30" s="33">
        <v>2</v>
      </c>
      <c r="C30" s="34">
        <f ca="1">+OFFSET(Summary!B$9,Summary!B30,0)</f>
        <v>2</v>
      </c>
      <c r="D30" s="34" t="str">
        <f ca="1">+OFFSET(Summary!B$9,Summary!C30,1)</f>
        <v>Runner 2</v>
      </c>
      <c r="E30" s="35">
        <f ca="1">+E29+G29</f>
        <v>0.34157777777777781</v>
      </c>
      <c r="F30" s="35">
        <f t="shared" ref="F30:F63" ca="1" si="2">+E31</f>
        <v>0.36726631944444449</v>
      </c>
      <c r="G30" s="36">
        <f ca="1">+M30*OFFSET(Summary!B$9,Summary!C30,4)</f>
        <v>2.5688541666666669E-2</v>
      </c>
      <c r="H30" s="27"/>
      <c r="I30" s="69">
        <v>5.5</v>
      </c>
      <c r="J30" s="70">
        <v>75</v>
      </c>
      <c r="K30" s="70">
        <v>-581</v>
      </c>
      <c r="L30" s="65">
        <f t="shared" ref="L30:L64" si="3">+J30+K30</f>
        <v>-506</v>
      </c>
      <c r="M30" s="37">
        <f t="shared" ref="M30:M64" si="4">+I30+J30/1000+K30/2000</f>
        <v>5.2845000000000004</v>
      </c>
      <c r="P30" s="38">
        <v>1000</v>
      </c>
      <c r="Q30" s="38">
        <v>2000</v>
      </c>
    </row>
    <row r="31" spans="2:17" x14ac:dyDescent="0.35">
      <c r="B31" s="33">
        <v>3</v>
      </c>
      <c r="C31" s="34">
        <f ca="1">+OFFSET(Summary!B$9,Summary!B31,0)</f>
        <v>3</v>
      </c>
      <c r="D31" s="34" t="str">
        <f ca="1">+OFFSET(Summary!B$9,Summary!C31,1)</f>
        <v>Runner 3</v>
      </c>
      <c r="E31" s="35">
        <f ca="1">+E30+G30</f>
        <v>0.36726631944444449</v>
      </c>
      <c r="F31" s="35">
        <f t="shared" ca="1" si="2"/>
        <v>0.3958663194444445</v>
      </c>
      <c r="G31" s="36">
        <f ca="1">+M31*OFFSET(Summary!B$9,Summary!C31,4)</f>
        <v>2.86E-2</v>
      </c>
      <c r="H31" s="27"/>
      <c r="I31" s="69">
        <v>7</v>
      </c>
      <c r="J31" s="70">
        <v>26</v>
      </c>
      <c r="K31" s="70">
        <v>-324</v>
      </c>
      <c r="L31" s="65">
        <f t="shared" si="3"/>
        <v>-298</v>
      </c>
      <c r="M31" s="37">
        <f t="shared" si="4"/>
        <v>6.8639999999999999</v>
      </c>
      <c r="Q31" s="24" t="s">
        <v>31</v>
      </c>
    </row>
    <row r="32" spans="2:17" x14ac:dyDescent="0.35">
      <c r="B32" s="33">
        <v>4</v>
      </c>
      <c r="C32" s="34">
        <f ca="1">+OFFSET(Summary!B$9,Summary!B32,0)</f>
        <v>4</v>
      </c>
      <c r="D32" s="34" t="str">
        <f ca="1">+OFFSET(Summary!B$9,Summary!C32,1)</f>
        <v>Runner 4</v>
      </c>
      <c r="E32" s="35">
        <f ca="1">+E31+G31</f>
        <v>0.3958663194444445</v>
      </c>
      <c r="F32" s="35">
        <f t="shared" ca="1" si="2"/>
        <v>0.44922465277777784</v>
      </c>
      <c r="G32" s="36">
        <f ca="1">+M32*OFFSET(Summary!B$9,Summary!C32,4)</f>
        <v>5.3358333333333327E-2</v>
      </c>
      <c r="H32" s="27"/>
      <c r="I32" s="69">
        <v>6.5</v>
      </c>
      <c r="J32" s="70">
        <v>34</v>
      </c>
      <c r="K32" s="70">
        <v>-262</v>
      </c>
      <c r="L32" s="65">
        <f t="shared" si="3"/>
        <v>-228</v>
      </c>
      <c r="M32" s="37">
        <f t="shared" si="4"/>
        <v>6.4029999999999996</v>
      </c>
      <c r="P32" s="24" t="s">
        <v>29</v>
      </c>
      <c r="Q32" s="39">
        <v>0</v>
      </c>
    </row>
    <row r="33" spans="2:17" x14ac:dyDescent="0.35">
      <c r="B33" s="33">
        <v>5</v>
      </c>
      <c r="C33" s="34">
        <f ca="1">+OFFSET(Summary!B$9,Summary!B33,0)</f>
        <v>5</v>
      </c>
      <c r="D33" s="34" t="str">
        <f ca="1">+OFFSET(Summary!B$9,Summary!C33,1)</f>
        <v>Runner 5</v>
      </c>
      <c r="E33" s="35">
        <f t="shared" ref="E33:E64" ca="1" si="5">+E32+G32</f>
        <v>0.44922465277777784</v>
      </c>
      <c r="F33" s="35">
        <f t="shared" ca="1" si="2"/>
        <v>0.49948854166666673</v>
      </c>
      <c r="G33" s="36">
        <f ca="1">+M33*OFFSET(Summary!B$9,Summary!C33,4)</f>
        <v>5.0263888888888886E-2</v>
      </c>
      <c r="H33" s="27"/>
      <c r="I33" s="69">
        <v>6.7</v>
      </c>
      <c r="J33" s="70">
        <v>3</v>
      </c>
      <c r="K33" s="70">
        <v>-246</v>
      </c>
      <c r="L33" s="65">
        <f t="shared" si="3"/>
        <v>-243</v>
      </c>
      <c r="M33" s="37">
        <f t="shared" si="4"/>
        <v>6.58</v>
      </c>
      <c r="P33" s="24" t="s">
        <v>30</v>
      </c>
      <c r="Q33" s="39">
        <v>-0.05</v>
      </c>
    </row>
    <row r="34" spans="2:17" x14ac:dyDescent="0.35">
      <c r="B34" s="33">
        <v>6</v>
      </c>
      <c r="C34" s="34">
        <f ca="1">+OFFSET(Summary!B$9,Summary!B34,0)</f>
        <v>6</v>
      </c>
      <c r="D34" s="34" t="str">
        <f ca="1">+OFFSET(Summary!B$9,Summary!C34,1)</f>
        <v>Runner 6</v>
      </c>
      <c r="E34" s="35">
        <f t="shared" ca="1" si="5"/>
        <v>0.49948854166666673</v>
      </c>
      <c r="F34" s="35">
        <f t="shared" ca="1" si="2"/>
        <v>0.53964270833333339</v>
      </c>
      <c r="G34" s="36">
        <f ca="1">+M34*OFFSET(Summary!B$9,Summary!C34,4)</f>
        <v>4.0154166666666671E-2</v>
      </c>
      <c r="H34" s="27"/>
      <c r="I34" s="69">
        <v>5.0999999999999996</v>
      </c>
      <c r="J34" s="70">
        <v>13</v>
      </c>
      <c r="K34" s="70">
        <v>-170</v>
      </c>
      <c r="L34" s="65">
        <f t="shared" si="3"/>
        <v>-157</v>
      </c>
      <c r="M34" s="37">
        <f t="shared" si="4"/>
        <v>5.0279999999999996</v>
      </c>
      <c r="P34" s="24" t="s">
        <v>32</v>
      </c>
      <c r="Q34" s="39">
        <v>0.15</v>
      </c>
    </row>
    <row r="35" spans="2:17" x14ac:dyDescent="0.35">
      <c r="B35" s="33">
        <v>7</v>
      </c>
      <c r="C35" s="34">
        <f ca="1">+OFFSET(Summary!B$9,Summary!B35,0)</f>
        <v>7</v>
      </c>
      <c r="D35" s="34" t="str">
        <f ca="1">+OFFSET(Summary!B$9,Summary!C35,1)</f>
        <v>Runner 7</v>
      </c>
      <c r="E35" s="35">
        <f t="shared" ca="1" si="5"/>
        <v>0.53964270833333339</v>
      </c>
      <c r="F35" s="35">
        <f t="shared" ca="1" si="2"/>
        <v>0.56717760416666674</v>
      </c>
      <c r="G35" s="36">
        <f ca="1">+M35*OFFSET(Summary!B$9,Summary!C35,4)</f>
        <v>2.7534895833333333E-2</v>
      </c>
      <c r="H35" s="27"/>
      <c r="I35" s="69">
        <v>4.5</v>
      </c>
      <c r="J35" s="70">
        <v>128</v>
      </c>
      <c r="K35" s="70">
        <v>-141</v>
      </c>
      <c r="L35" s="65">
        <f t="shared" si="3"/>
        <v>-13</v>
      </c>
      <c r="M35" s="37">
        <f t="shared" si="4"/>
        <v>4.5575000000000001</v>
      </c>
    </row>
    <row r="36" spans="2:17" x14ac:dyDescent="0.35">
      <c r="B36" s="33">
        <v>8</v>
      </c>
      <c r="C36" s="34">
        <f ca="1">+OFFSET(Summary!B$9,Summary!B36,0)</f>
        <v>8</v>
      </c>
      <c r="D36" s="34" t="str">
        <f ca="1">+OFFSET(Summary!B$9,Summary!C36,1)</f>
        <v>Runner 8</v>
      </c>
      <c r="E36" s="35">
        <f t="shared" ca="1" si="5"/>
        <v>0.56717760416666674</v>
      </c>
      <c r="F36" s="35">
        <f t="shared" ca="1" si="2"/>
        <v>0.61326822916666668</v>
      </c>
      <c r="G36" s="36">
        <f ca="1">+M36*OFFSET(Summary!B$9,Summary!C36,4)</f>
        <v>4.6090624999999996E-2</v>
      </c>
      <c r="H36" s="27"/>
      <c r="I36" s="69">
        <v>7.2</v>
      </c>
      <c r="J36" s="70">
        <v>289</v>
      </c>
      <c r="K36" s="70">
        <v>-229</v>
      </c>
      <c r="L36" s="65">
        <f t="shared" si="3"/>
        <v>60</v>
      </c>
      <c r="M36" s="37">
        <f t="shared" si="4"/>
        <v>7.3745000000000003</v>
      </c>
    </row>
    <row r="37" spans="2:17" x14ac:dyDescent="0.35">
      <c r="B37" s="33">
        <v>9</v>
      </c>
      <c r="C37" s="34">
        <f ca="1">+OFFSET(Summary!B$9,Summary!B37,0)</f>
        <v>9</v>
      </c>
      <c r="D37" s="34" t="str">
        <f ca="1">+OFFSET(Summary!B$9,Summary!C37,1)</f>
        <v>Runner 9</v>
      </c>
      <c r="E37" s="35">
        <f t="shared" ca="1" si="5"/>
        <v>0.61326822916666668</v>
      </c>
      <c r="F37" s="35">
        <f t="shared" ca="1" si="2"/>
        <v>0.6427334375</v>
      </c>
      <c r="G37" s="36">
        <f ca="1">+M37*OFFSET(Summary!B$9,Summary!C37,4)</f>
        <v>2.9465208333333336E-2</v>
      </c>
      <c r="H37" s="27"/>
      <c r="I37" s="69">
        <v>4.7</v>
      </c>
      <c r="J37" s="70">
        <v>182</v>
      </c>
      <c r="K37" s="70">
        <v>-10</v>
      </c>
      <c r="L37" s="65">
        <f t="shared" si="3"/>
        <v>172</v>
      </c>
      <c r="M37" s="37">
        <f t="shared" si="4"/>
        <v>4.8770000000000007</v>
      </c>
      <c r="P37" s="24" t="s">
        <v>35</v>
      </c>
      <c r="Q37" s="40">
        <v>41383.770833333336</v>
      </c>
    </row>
    <row r="38" spans="2:17" x14ac:dyDescent="0.35">
      <c r="B38" s="33">
        <v>10</v>
      </c>
      <c r="C38" s="34">
        <f ca="1">+OFFSET(Summary!B$9,Summary!B38,0)</f>
        <v>10</v>
      </c>
      <c r="D38" s="34" t="str">
        <f ca="1">+OFFSET(Summary!B$9,Summary!C38,1)</f>
        <v>Runner 10</v>
      </c>
      <c r="E38" s="35">
        <f t="shared" ca="1" si="5"/>
        <v>0.6427334375</v>
      </c>
      <c r="F38" s="35">
        <f t="shared" ca="1" si="2"/>
        <v>0.73434576388888884</v>
      </c>
      <c r="G38" s="36">
        <f ca="1">+M38*OFFSET(Summary!B$9,Summary!C38,4)</f>
        <v>9.1612326388888887E-2</v>
      </c>
      <c r="H38" s="27"/>
      <c r="I38" s="69">
        <v>13.5</v>
      </c>
      <c r="J38" s="70">
        <v>453</v>
      </c>
      <c r="K38" s="70">
        <v>-133</v>
      </c>
      <c r="L38" s="65">
        <f t="shared" si="3"/>
        <v>320</v>
      </c>
      <c r="M38" s="37">
        <f t="shared" si="4"/>
        <v>13.8865</v>
      </c>
      <c r="P38" s="24" t="s">
        <v>35</v>
      </c>
      <c r="Q38" s="40">
        <v>41384.270833333336</v>
      </c>
    </row>
    <row r="39" spans="2:17" x14ac:dyDescent="0.35">
      <c r="B39" s="33">
        <v>11</v>
      </c>
      <c r="C39" s="34">
        <f ca="1">+OFFSET(Summary!B$9,Summary!B39,0)</f>
        <v>11</v>
      </c>
      <c r="D39" s="34" t="str">
        <f ca="1">+OFFSET(Summary!B$9,Summary!C39,1)</f>
        <v>Runner 11</v>
      </c>
      <c r="E39" s="35">
        <f t="shared" ca="1" si="5"/>
        <v>0.73434576388888884</v>
      </c>
      <c r="F39" s="35">
        <f t="shared" ca="1" si="2"/>
        <v>0.77002545138888889</v>
      </c>
      <c r="G39" s="36">
        <f ca="1">+M39*OFFSET(Summary!B$9,Summary!C39,4)</f>
        <v>3.5679687500000001E-2</v>
      </c>
      <c r="H39" s="27"/>
      <c r="I39" s="69">
        <v>6.9</v>
      </c>
      <c r="J39" s="70">
        <v>66</v>
      </c>
      <c r="K39" s="70">
        <v>-231</v>
      </c>
      <c r="L39" s="65">
        <f t="shared" si="3"/>
        <v>-165</v>
      </c>
      <c r="M39" s="37">
        <f t="shared" si="4"/>
        <v>6.8505000000000003</v>
      </c>
    </row>
    <row r="40" spans="2:17" x14ac:dyDescent="0.35">
      <c r="B40" s="33">
        <v>12</v>
      </c>
      <c r="C40" s="34">
        <f ca="1">+OFFSET(Summary!B$9,Summary!B40,0)</f>
        <v>12</v>
      </c>
      <c r="D40" s="34" t="str">
        <f ca="1">+OFFSET(Summary!B$9,Summary!C40,1)</f>
        <v>Runner 12</v>
      </c>
      <c r="E40" s="35">
        <f t="shared" ca="1" si="5"/>
        <v>0.77002545138888889</v>
      </c>
      <c r="F40" s="35">
        <f t="shared" ca="1" si="2"/>
        <v>0.81330649305555558</v>
      </c>
      <c r="G40" s="36">
        <f ca="1">+M40*OFFSET(Summary!B$9,Summary!C40,4)</f>
        <v>4.3281041666666666E-2</v>
      </c>
      <c r="H40" s="27"/>
      <c r="I40" s="69">
        <v>7.3</v>
      </c>
      <c r="J40" s="70">
        <v>251</v>
      </c>
      <c r="K40" s="70">
        <v>-84</v>
      </c>
      <c r="L40" s="65">
        <f t="shared" si="3"/>
        <v>167</v>
      </c>
      <c r="M40" s="37">
        <f t="shared" si="4"/>
        <v>7.5090000000000003</v>
      </c>
    </row>
    <row r="41" spans="2:17" x14ac:dyDescent="0.35">
      <c r="B41" s="33">
        <v>13</v>
      </c>
      <c r="C41" s="34">
        <f ca="1">+OFFSET(Summary!B$9,Summary!B41-12,0)</f>
        <v>1</v>
      </c>
      <c r="D41" s="34" t="str">
        <f ca="1">+OFFSET(Summary!B$9,Summary!C41,1)</f>
        <v>Runner 1</v>
      </c>
      <c r="E41" s="35">
        <f t="shared" ca="1" si="5"/>
        <v>0.81330649305555558</v>
      </c>
      <c r="F41" s="35">
        <f t="shared" ca="1" si="2"/>
        <v>0.83444399305555561</v>
      </c>
      <c r="G41" s="36">
        <f ca="1">+M41*OFFSET(Summary!B$9,Summary!C41,4)*(1+$Q$33)</f>
        <v>2.1137500000000004E-2</v>
      </c>
      <c r="H41" s="27"/>
      <c r="I41" s="69">
        <v>4</v>
      </c>
      <c r="J41" s="70">
        <v>97</v>
      </c>
      <c r="K41" s="70">
        <v>-184</v>
      </c>
      <c r="L41" s="65">
        <f t="shared" si="3"/>
        <v>-87</v>
      </c>
      <c r="M41" s="37">
        <f t="shared" si="4"/>
        <v>4.0050000000000008</v>
      </c>
    </row>
    <row r="42" spans="2:17" x14ac:dyDescent="0.35">
      <c r="B42" s="33">
        <v>14</v>
      </c>
      <c r="C42" s="34">
        <f ca="1">+OFFSET(Summary!B$9,Summary!B42-12,0)</f>
        <v>2</v>
      </c>
      <c r="D42" s="34" t="str">
        <f ca="1">+OFFSET(Summary!B$9,Summary!C42,1)</f>
        <v>Runner 2</v>
      </c>
      <c r="E42" s="35">
        <f t="shared" ca="1" si="5"/>
        <v>0.83444399305555561</v>
      </c>
      <c r="F42" s="35">
        <f t="shared" ca="1" si="2"/>
        <v>0.86244326388888892</v>
      </c>
      <c r="G42" s="36">
        <f ca="1">+M42*OFFSET(Summary!B$9,Summary!C42,4)*(1+$Q$33)</f>
        <v>2.7999270833333336E-2</v>
      </c>
      <c r="H42" s="27"/>
      <c r="I42" s="69">
        <v>6</v>
      </c>
      <c r="J42" s="70">
        <v>121</v>
      </c>
      <c r="K42" s="70">
        <v>-116</v>
      </c>
      <c r="L42" s="65">
        <f t="shared" si="3"/>
        <v>5</v>
      </c>
      <c r="M42" s="37">
        <f t="shared" si="4"/>
        <v>6.0630000000000006</v>
      </c>
    </row>
    <row r="43" spans="2:17" x14ac:dyDescent="0.35">
      <c r="B43" s="33">
        <v>15</v>
      </c>
      <c r="C43" s="34">
        <f ca="1">+OFFSET(Summary!B$9,Summary!B43-12,0)</f>
        <v>3</v>
      </c>
      <c r="D43" s="34" t="str">
        <f ca="1">+OFFSET(Summary!B$9,Summary!C43,1)</f>
        <v>Runner 3</v>
      </c>
      <c r="E43" s="35">
        <f t="shared" ca="1" si="5"/>
        <v>0.86244326388888892</v>
      </c>
      <c r="F43" s="35">
        <f t="shared" ca="1" si="2"/>
        <v>0.87864868055555556</v>
      </c>
      <c r="G43" s="36">
        <f ca="1">+M43*OFFSET(Summary!B$9,Summary!C43,4)*(1+$Q$33)</f>
        <v>1.6205416666666663E-2</v>
      </c>
      <c r="H43" s="27"/>
      <c r="I43" s="69">
        <v>4</v>
      </c>
      <c r="J43" s="70">
        <v>156</v>
      </c>
      <c r="K43" s="70">
        <v>-124</v>
      </c>
      <c r="L43" s="65">
        <f t="shared" si="3"/>
        <v>32</v>
      </c>
      <c r="M43" s="37">
        <f t="shared" si="4"/>
        <v>4.0939999999999994</v>
      </c>
    </row>
    <row r="44" spans="2:17" x14ac:dyDescent="0.35">
      <c r="B44" s="33">
        <v>16</v>
      </c>
      <c r="C44" s="34">
        <f ca="1">+OFFSET(Summary!B$9,Summary!B44-12,0)</f>
        <v>4</v>
      </c>
      <c r="D44" s="34" t="str">
        <f ca="1">+OFFSET(Summary!B$9,Summary!C44,1)</f>
        <v>Runner 4</v>
      </c>
      <c r="E44" s="35">
        <f t="shared" ca="1" si="5"/>
        <v>0.87864868055555556</v>
      </c>
      <c r="F44" s="35">
        <f t="shared" ca="1" si="2"/>
        <v>0.92144222222222227</v>
      </c>
      <c r="G44" s="36">
        <f ca="1">+M44*OFFSET(Summary!B$9,Summary!C44,4)*(1+$Q$33)</f>
        <v>4.2793541666666664E-2</v>
      </c>
      <c r="H44" s="27"/>
      <c r="I44" s="69">
        <v>5.3</v>
      </c>
      <c r="J44" s="70">
        <v>176</v>
      </c>
      <c r="K44" s="70">
        <v>-141</v>
      </c>
      <c r="L44" s="65">
        <f t="shared" si="3"/>
        <v>35</v>
      </c>
      <c r="M44" s="37">
        <f t="shared" si="4"/>
        <v>5.4055</v>
      </c>
    </row>
    <row r="45" spans="2:17" x14ac:dyDescent="0.35">
      <c r="B45" s="33">
        <v>17</v>
      </c>
      <c r="C45" s="34">
        <f ca="1">+OFFSET(Summary!B$9,Summary!B45-12,0)</f>
        <v>5</v>
      </c>
      <c r="D45" s="34" t="str">
        <f ca="1">+OFFSET(Summary!B$9,Summary!C45,1)</f>
        <v>Runner 5</v>
      </c>
      <c r="E45" s="35">
        <f t="shared" ca="1" si="5"/>
        <v>0.92144222222222227</v>
      </c>
      <c r="F45" s="35">
        <f t="shared" ca="1" si="2"/>
        <v>0.95320949652777787</v>
      </c>
      <c r="G45" s="36">
        <f ca="1">+M45*OFFSET(Summary!B$9,Summary!C45,4)*(1+$Q$33)</f>
        <v>3.1767274305555544E-2</v>
      </c>
      <c r="H45" s="27"/>
      <c r="I45" s="69">
        <v>4.3</v>
      </c>
      <c r="J45" s="70">
        <v>114</v>
      </c>
      <c r="K45" s="70">
        <v>-73</v>
      </c>
      <c r="L45" s="65">
        <f t="shared" si="3"/>
        <v>41</v>
      </c>
      <c r="M45" s="37">
        <f t="shared" si="4"/>
        <v>4.3774999999999995</v>
      </c>
    </row>
    <row r="46" spans="2:17" x14ac:dyDescent="0.35">
      <c r="B46" s="33">
        <v>18</v>
      </c>
      <c r="C46" s="34">
        <f ca="1">+OFFSET(Summary!B$9,Summary!B46-12,0)</f>
        <v>6</v>
      </c>
      <c r="D46" s="34" t="str">
        <f ca="1">+OFFSET(Summary!B$9,Summary!C46,1)</f>
        <v>Runner 6</v>
      </c>
      <c r="E46" s="35">
        <f t="shared" ca="1" si="5"/>
        <v>0.95320949652777787</v>
      </c>
      <c r="F46" s="35">
        <f t="shared" ca="1" si="2"/>
        <v>0.99682604166666677</v>
      </c>
      <c r="G46" s="36">
        <f ca="1">+M46*OFFSET(Summary!B$9,Summary!C46,4)*(1+$Q$33)</f>
        <v>4.3616545138888893E-2</v>
      </c>
      <c r="H46" s="27"/>
      <c r="I46" s="69">
        <v>5.6</v>
      </c>
      <c r="J46" s="70">
        <v>199</v>
      </c>
      <c r="K46" s="70">
        <v>-100</v>
      </c>
      <c r="L46" s="65">
        <f t="shared" si="3"/>
        <v>99</v>
      </c>
      <c r="M46" s="37">
        <f t="shared" si="4"/>
        <v>5.7489999999999997</v>
      </c>
    </row>
    <row r="47" spans="2:17" x14ac:dyDescent="0.35">
      <c r="B47" s="33">
        <v>19</v>
      </c>
      <c r="C47" s="34">
        <f ca="1">+OFFSET(Summary!B$9,Summary!B47-12,0)</f>
        <v>7</v>
      </c>
      <c r="D47" s="34" t="str">
        <f ca="1">+OFFSET(Summary!B$9,Summary!C47,1)</f>
        <v>Runner 7</v>
      </c>
      <c r="E47" s="35">
        <f t="shared" ca="1" si="5"/>
        <v>0.99682604166666677</v>
      </c>
      <c r="F47" s="35">
        <f t="shared" ca="1" si="2"/>
        <v>1.0129944479166668</v>
      </c>
      <c r="G47" s="36">
        <f ca="1">+M47*OFFSET(Summary!B$9,Summary!C47,4)*(1+$Q$33)</f>
        <v>1.616840625E-2</v>
      </c>
      <c r="H47" s="27"/>
      <c r="I47" s="69">
        <v>2.7</v>
      </c>
      <c r="J47" s="70">
        <v>144</v>
      </c>
      <c r="K47" s="70">
        <v>-54</v>
      </c>
      <c r="L47" s="65">
        <f t="shared" si="3"/>
        <v>90</v>
      </c>
      <c r="M47" s="37">
        <f t="shared" si="4"/>
        <v>2.8170000000000002</v>
      </c>
    </row>
    <row r="48" spans="2:17" x14ac:dyDescent="0.35">
      <c r="B48" s="33">
        <v>20</v>
      </c>
      <c r="C48" s="34">
        <f ca="1">+OFFSET(Summary!B$9,Summary!B48-12,0)</f>
        <v>8</v>
      </c>
      <c r="D48" s="34" t="str">
        <f ca="1">+OFFSET(Summary!B$9,Summary!C48,1)</f>
        <v>Runner 8</v>
      </c>
      <c r="E48" s="35">
        <f t="shared" ca="1" si="5"/>
        <v>1.0129944479166668</v>
      </c>
      <c r="F48" s="35">
        <f t="shared" ca="1" si="2"/>
        <v>1.0341081979166669</v>
      </c>
      <c r="G48" s="36">
        <f ca="1">+M48*OFFSET(Summary!B$9,Summary!C48,4)*(1+$Q$33)</f>
        <v>2.1113749999999997E-2</v>
      </c>
      <c r="H48" s="27"/>
      <c r="I48" s="69">
        <v>3.5</v>
      </c>
      <c r="J48" s="70">
        <v>104</v>
      </c>
      <c r="K48" s="70">
        <v>-96</v>
      </c>
      <c r="L48" s="65">
        <f t="shared" si="3"/>
        <v>8</v>
      </c>
      <c r="M48" s="37">
        <f t="shared" si="4"/>
        <v>3.556</v>
      </c>
    </row>
    <row r="49" spans="2:13" x14ac:dyDescent="0.35">
      <c r="B49" s="33">
        <v>21</v>
      </c>
      <c r="C49" s="34">
        <f ca="1">+OFFSET(Summary!B$9,Summary!B49-12,0)</f>
        <v>9</v>
      </c>
      <c r="D49" s="34" t="str">
        <f ca="1">+OFFSET(Summary!B$9,Summary!C49,1)</f>
        <v>Runner 9</v>
      </c>
      <c r="E49" s="35">
        <f t="shared" ca="1" si="5"/>
        <v>1.0341081979166669</v>
      </c>
      <c r="F49" s="35">
        <f t="shared" ca="1" si="2"/>
        <v>1.0512523333333335</v>
      </c>
      <c r="G49" s="36">
        <f ca="1">+M49*OFFSET(Summary!B$9,Summary!C49,4)*(1+$Q$33)</f>
        <v>1.7144135416666664E-2</v>
      </c>
      <c r="H49" s="27"/>
      <c r="I49" s="69">
        <v>2.9</v>
      </c>
      <c r="J49" s="70">
        <v>110</v>
      </c>
      <c r="K49" s="70">
        <v>-46</v>
      </c>
      <c r="L49" s="65">
        <f t="shared" si="3"/>
        <v>64</v>
      </c>
      <c r="M49" s="37">
        <f t="shared" si="4"/>
        <v>2.9869999999999997</v>
      </c>
    </row>
    <row r="50" spans="2:13" x14ac:dyDescent="0.35">
      <c r="B50" s="33">
        <v>22</v>
      </c>
      <c r="C50" s="34">
        <f ca="1">+OFFSET(Summary!B$9,Summary!B50-12,0)</f>
        <v>10</v>
      </c>
      <c r="D50" s="34" t="str">
        <f ca="1">+OFFSET(Summary!B$9,Summary!C50,1)</f>
        <v>Runner 10</v>
      </c>
      <c r="E50" s="35">
        <f t="shared" ca="1" si="5"/>
        <v>1.0512523333333335</v>
      </c>
      <c r="F50" s="35">
        <f t="shared" ca="1" si="2"/>
        <v>1.0845790260416668</v>
      </c>
      <c r="G50" s="36">
        <f ca="1">+M50*OFFSET(Summary!B$9,Summary!C50,4)*(1+$Q$33)</f>
        <v>3.3326692708333321E-2</v>
      </c>
      <c r="H50" s="27"/>
      <c r="I50" s="69">
        <v>5.0999999999999996</v>
      </c>
      <c r="J50" s="70">
        <v>310</v>
      </c>
      <c r="K50" s="70">
        <v>-185</v>
      </c>
      <c r="L50" s="65">
        <f t="shared" si="3"/>
        <v>125</v>
      </c>
      <c r="M50" s="37">
        <f t="shared" si="4"/>
        <v>5.317499999999999</v>
      </c>
    </row>
    <row r="51" spans="2:13" x14ac:dyDescent="0.35">
      <c r="B51" s="33">
        <v>23</v>
      </c>
      <c r="C51" s="34">
        <f ca="1">+OFFSET(Summary!B$9,Summary!B51-12,0)</f>
        <v>11</v>
      </c>
      <c r="D51" s="34" t="str">
        <f ca="1">+OFFSET(Summary!B$9,Summary!C51,1)</f>
        <v>Runner 11</v>
      </c>
      <c r="E51" s="35">
        <f t="shared" ca="1" si="5"/>
        <v>1.0845790260416668</v>
      </c>
      <c r="F51" s="35">
        <f t="shared" ca="1" si="2"/>
        <v>1.1146227760416667</v>
      </c>
      <c r="G51" s="36">
        <f ca="1">+M51*OFFSET(Summary!B$9,Summary!C51,4)*(1+$Q$33)</f>
        <v>3.0043749999999998E-2</v>
      </c>
      <c r="H51" s="27"/>
      <c r="I51" s="69">
        <v>5.9</v>
      </c>
      <c r="J51" s="70">
        <v>248</v>
      </c>
      <c r="K51" s="70">
        <v>-152</v>
      </c>
      <c r="L51" s="65">
        <f t="shared" si="3"/>
        <v>96</v>
      </c>
      <c r="M51" s="37">
        <f t="shared" si="4"/>
        <v>6.072000000000001</v>
      </c>
    </row>
    <row r="52" spans="2:13" x14ac:dyDescent="0.35">
      <c r="B52" s="33">
        <v>24</v>
      </c>
      <c r="C52" s="34">
        <f ca="1">+OFFSET(Summary!B$9,Summary!B52-12,0)</f>
        <v>12</v>
      </c>
      <c r="D52" s="34" t="str">
        <f ca="1">+OFFSET(Summary!B$9,Summary!C52,1)</f>
        <v>Runner 12</v>
      </c>
      <c r="E52" s="35">
        <f t="shared" ca="1" si="5"/>
        <v>1.1146227760416667</v>
      </c>
      <c r="F52" s="35">
        <f t="shared" ca="1" si="2"/>
        <v>1.1363311666666667</v>
      </c>
      <c r="G52" s="36">
        <f ca="1">+M52*OFFSET(Summary!B$9,Summary!C52,4)*(1+$Q$33)</f>
        <v>2.1708390625000001E-2</v>
      </c>
      <c r="H52" s="27"/>
      <c r="I52" s="69">
        <v>3.7</v>
      </c>
      <c r="J52" s="70">
        <v>272</v>
      </c>
      <c r="K52" s="70">
        <v>-15</v>
      </c>
      <c r="L52" s="65">
        <f t="shared" si="3"/>
        <v>257</v>
      </c>
      <c r="M52" s="37">
        <f t="shared" si="4"/>
        <v>3.9645000000000006</v>
      </c>
    </row>
    <row r="53" spans="2:13" x14ac:dyDescent="0.35">
      <c r="B53" s="33">
        <v>25</v>
      </c>
      <c r="C53" s="34">
        <f ca="1">+OFFSET(Summary!B$9,Summary!B53-24,0)</f>
        <v>1</v>
      </c>
      <c r="D53" s="34" t="str">
        <f ca="1">+OFFSET(Summary!B$9,Summary!C53,1)</f>
        <v>Runner 1</v>
      </c>
      <c r="E53" s="35">
        <f t="shared" ca="1" si="5"/>
        <v>1.1363311666666667</v>
      </c>
      <c r="F53" s="35">
        <f t="shared" ca="1" si="2"/>
        <v>1.160714361111111</v>
      </c>
      <c r="G53" s="36">
        <f ca="1">+M53*OFFSET(Summary!B$9,Summary!C53,4)*(1+$Q$34)</f>
        <v>2.4383194444444443E-2</v>
      </c>
      <c r="H53" s="27"/>
      <c r="I53" s="69">
        <v>3.8</v>
      </c>
      <c r="J53" s="70">
        <v>95</v>
      </c>
      <c r="K53" s="70">
        <v>-157</v>
      </c>
      <c r="L53" s="65">
        <f t="shared" si="3"/>
        <v>-62</v>
      </c>
      <c r="M53" s="37">
        <f t="shared" si="4"/>
        <v>3.8165</v>
      </c>
    </row>
    <row r="54" spans="2:13" x14ac:dyDescent="0.35">
      <c r="B54" s="33">
        <v>26</v>
      </c>
      <c r="C54" s="34">
        <f ca="1">+OFFSET(Summary!B$9,Summary!B54-24,0)</f>
        <v>2</v>
      </c>
      <c r="D54" s="34" t="str">
        <f ca="1">+OFFSET(Summary!B$9,Summary!C54,1)</f>
        <v>Runner 2</v>
      </c>
      <c r="E54" s="35">
        <f t="shared" ca="1" si="5"/>
        <v>1.160714361111111</v>
      </c>
      <c r="F54" s="35">
        <f t="shared" ca="1" si="2"/>
        <v>1.1897139270833332</v>
      </c>
      <c r="G54" s="36">
        <f ca="1">+M54*OFFSET(Summary!B$9,Summary!C54,4)*(1+$Q$34)</f>
        <v>2.8999565972222221E-2</v>
      </c>
      <c r="H54" s="27"/>
      <c r="I54" s="69">
        <v>4.7</v>
      </c>
      <c r="J54" s="70">
        <v>496</v>
      </c>
      <c r="K54" s="70">
        <v>-17</v>
      </c>
      <c r="L54" s="65">
        <f t="shared" si="3"/>
        <v>479</v>
      </c>
      <c r="M54" s="37">
        <f t="shared" si="4"/>
        <v>5.1875</v>
      </c>
    </row>
    <row r="55" spans="2:13" x14ac:dyDescent="0.35">
      <c r="B55" s="33">
        <v>27</v>
      </c>
      <c r="C55" s="34">
        <f ca="1">+OFFSET(Summary!B$9,Summary!B55-24,0)</f>
        <v>3</v>
      </c>
      <c r="D55" s="34" t="str">
        <f ca="1">+OFFSET(Summary!B$9,Summary!C55,1)</f>
        <v>Runner 3</v>
      </c>
      <c r="E55" s="35">
        <f t="shared" ca="1" si="5"/>
        <v>1.1897139270833332</v>
      </c>
      <c r="F55" s="35">
        <f t="shared" ca="1" si="2"/>
        <v>1.2323477812499999</v>
      </c>
      <c r="G55" s="36">
        <f ca="1">+M55*OFFSET(Summary!B$9,Summary!C55,4)*(1+$Q$34)</f>
        <v>4.2633854166666665E-2</v>
      </c>
      <c r="H55" s="27"/>
      <c r="I55" s="69">
        <v>9.1</v>
      </c>
      <c r="J55" s="70">
        <v>243</v>
      </c>
      <c r="K55" s="70">
        <v>-891</v>
      </c>
      <c r="L55" s="65">
        <f t="shared" si="3"/>
        <v>-648</v>
      </c>
      <c r="M55" s="37">
        <f t="shared" si="4"/>
        <v>8.8975000000000009</v>
      </c>
    </row>
    <row r="56" spans="2:13" x14ac:dyDescent="0.35">
      <c r="B56" s="33">
        <v>28</v>
      </c>
      <c r="C56" s="34">
        <f ca="1">+OFFSET(Summary!B$9,Summary!B56-24,0)</f>
        <v>4</v>
      </c>
      <c r="D56" s="34" t="str">
        <f ca="1">+OFFSET(Summary!B$9,Summary!C56,1)</f>
        <v>Runner 4</v>
      </c>
      <c r="E56" s="35">
        <f t="shared" ca="1" si="5"/>
        <v>1.2323477812499999</v>
      </c>
      <c r="F56" s="35">
        <f t="shared" ca="1" si="2"/>
        <v>1.2721665312499999</v>
      </c>
      <c r="G56" s="36">
        <f ca="1">+M56*OFFSET(Summary!B$9,Summary!C56,4)*(1+$Q$34)</f>
        <v>3.9818749999999993E-2</v>
      </c>
      <c r="H56" s="27"/>
      <c r="I56" s="69">
        <v>4.3</v>
      </c>
      <c r="J56" s="70">
        <v>42</v>
      </c>
      <c r="K56" s="70">
        <v>-374</v>
      </c>
      <c r="L56" s="65">
        <f t="shared" si="3"/>
        <v>-332</v>
      </c>
      <c r="M56" s="37">
        <f t="shared" si="4"/>
        <v>4.1549999999999994</v>
      </c>
    </row>
    <row r="57" spans="2:13" x14ac:dyDescent="0.35">
      <c r="B57" s="33">
        <v>29</v>
      </c>
      <c r="C57" s="34">
        <f ca="1">+OFFSET(Summary!B$9,Summary!B57-24,0)</f>
        <v>5</v>
      </c>
      <c r="D57" s="34" t="str">
        <f ca="1">+OFFSET(Summary!B$9,Summary!C57,1)</f>
        <v>Runner 5</v>
      </c>
      <c r="E57" s="35">
        <f t="shared" ca="1" si="5"/>
        <v>1.2721665312499999</v>
      </c>
      <c r="F57" s="35">
        <f t="shared" ca="1" si="2"/>
        <v>1.3158661319444442</v>
      </c>
      <c r="G57" s="36">
        <f ca="1">+M57*OFFSET(Summary!B$9,Summary!C57,4)*(1+$Q$34)</f>
        <v>4.3699600694444445E-2</v>
      </c>
      <c r="H57" s="27"/>
      <c r="I57" s="69">
        <v>4.7</v>
      </c>
      <c r="J57" s="70">
        <v>448</v>
      </c>
      <c r="K57" s="70">
        <v>-347</v>
      </c>
      <c r="L57" s="65">
        <f t="shared" si="3"/>
        <v>101</v>
      </c>
      <c r="M57" s="37">
        <f t="shared" si="4"/>
        <v>4.9745000000000008</v>
      </c>
    </row>
    <row r="58" spans="2:13" x14ac:dyDescent="0.35">
      <c r="B58" s="33">
        <v>30</v>
      </c>
      <c r="C58" s="34">
        <f ca="1">+OFFSET(Summary!B$9,Summary!B58-24,0)</f>
        <v>6</v>
      </c>
      <c r="D58" s="34" t="str">
        <f ca="1">+OFFSET(Summary!B$9,Summary!C58,1)</f>
        <v>Runner 6</v>
      </c>
      <c r="E58" s="35">
        <f t="shared" ca="1" si="5"/>
        <v>1.3158661319444442</v>
      </c>
      <c r="F58" s="35">
        <f t="shared" ca="1" si="2"/>
        <v>1.3694870781249997</v>
      </c>
      <c r="G58" s="36">
        <f ca="1">+M58*OFFSET(Summary!B$9,Summary!C58,4)*(1+$Q$34)</f>
        <v>5.3620946180555559E-2</v>
      </c>
      <c r="H58" s="27"/>
      <c r="I58" s="69">
        <v>5.6</v>
      </c>
      <c r="J58" s="71">
        <v>418</v>
      </c>
      <c r="K58" s="71">
        <v>-359</v>
      </c>
      <c r="L58" s="65">
        <f t="shared" si="3"/>
        <v>59</v>
      </c>
      <c r="M58" s="37">
        <f t="shared" si="4"/>
        <v>5.8384999999999998</v>
      </c>
    </row>
    <row r="59" spans="2:13" x14ac:dyDescent="0.35">
      <c r="B59" s="33">
        <v>31</v>
      </c>
      <c r="C59" s="34">
        <f ca="1">+OFFSET(Summary!B$9,Summary!B59-24,0)</f>
        <v>7</v>
      </c>
      <c r="D59" s="34" t="str">
        <f ca="1">+OFFSET(Summary!B$9,Summary!C59,1)</f>
        <v>Runner 7</v>
      </c>
      <c r="E59" s="35">
        <f t="shared" ca="1" si="5"/>
        <v>1.3694870781249997</v>
      </c>
      <c r="F59" s="35">
        <f t="shared" ca="1" si="2"/>
        <v>1.3961045468749997</v>
      </c>
      <c r="G59" s="36">
        <f ca="1">+M59*OFFSET(Summary!B$9,Summary!C59,4)*(1+$Q$34)</f>
        <v>2.6617468750000001E-2</v>
      </c>
      <c r="H59" s="27"/>
      <c r="I59" s="69">
        <v>3.5</v>
      </c>
      <c r="J59" s="70">
        <v>533</v>
      </c>
      <c r="K59" s="70">
        <v>-404</v>
      </c>
      <c r="L59" s="65">
        <f t="shared" si="3"/>
        <v>129</v>
      </c>
      <c r="M59" s="37">
        <f t="shared" si="4"/>
        <v>3.8310000000000004</v>
      </c>
    </row>
    <row r="60" spans="2:13" x14ac:dyDescent="0.35">
      <c r="B60" s="33">
        <v>32</v>
      </c>
      <c r="C60" s="34">
        <f ca="1">+OFFSET(Summary!B$9,Summary!B60-24,0)</f>
        <v>8</v>
      </c>
      <c r="D60" s="34" t="str">
        <f ca="1">+OFFSET(Summary!B$9,Summary!C60,1)</f>
        <v>Runner 8</v>
      </c>
      <c r="E60" s="35">
        <f t="shared" ca="1" si="5"/>
        <v>1.3961045468749997</v>
      </c>
      <c r="F60" s="35">
        <f t="shared" ca="1" si="2"/>
        <v>1.4231870468749996</v>
      </c>
      <c r="G60" s="36">
        <f ca="1">+M60*OFFSET(Summary!B$9,Summary!C60,4)*(1+$Q$34)</f>
        <v>2.7082499999999995E-2</v>
      </c>
      <c r="H60" s="27"/>
      <c r="I60" s="69">
        <v>3.8</v>
      </c>
      <c r="J60" s="70">
        <v>137</v>
      </c>
      <c r="K60" s="70">
        <v>-338</v>
      </c>
      <c r="L60" s="65">
        <f t="shared" si="3"/>
        <v>-201</v>
      </c>
      <c r="M60" s="37">
        <f t="shared" si="4"/>
        <v>3.7679999999999998</v>
      </c>
    </row>
    <row r="61" spans="2:13" x14ac:dyDescent="0.35">
      <c r="B61" s="33">
        <v>33</v>
      </c>
      <c r="C61" s="34">
        <f ca="1">+OFFSET(Summary!B$9,Summary!B61-24,0)</f>
        <v>9</v>
      </c>
      <c r="D61" s="34" t="str">
        <f ca="1">+OFFSET(Summary!B$9,Summary!C61,1)</f>
        <v>Runner 9</v>
      </c>
      <c r="E61" s="35">
        <f t="shared" ca="1" si="5"/>
        <v>1.4231870468749996</v>
      </c>
      <c r="F61" s="35">
        <f t="shared" ca="1" si="2"/>
        <v>1.443940473958333</v>
      </c>
      <c r="G61" s="36">
        <f ca="1">+M61*OFFSET(Summary!B$9,Summary!C61,4)*(1+$Q$34)</f>
        <v>2.0753427083333335E-2</v>
      </c>
      <c r="H61" s="27"/>
      <c r="I61" s="69">
        <v>3.1</v>
      </c>
      <c r="J61" s="70">
        <v>19</v>
      </c>
      <c r="K61" s="70">
        <v>-264</v>
      </c>
      <c r="L61" s="65">
        <f t="shared" si="3"/>
        <v>-245</v>
      </c>
      <c r="M61" s="37">
        <f t="shared" si="4"/>
        <v>2.9870000000000001</v>
      </c>
    </row>
    <row r="62" spans="2:13" x14ac:dyDescent="0.35">
      <c r="B62" s="33">
        <v>34</v>
      </c>
      <c r="C62" s="34">
        <f ca="1">+OFFSET(Summary!B$9,Summary!B62-24,0)</f>
        <v>10</v>
      </c>
      <c r="D62" s="34" t="str">
        <f ca="1">+OFFSET(Summary!B$9,Summary!C62,1)</f>
        <v>Runner 10</v>
      </c>
      <c r="E62" s="35">
        <f t="shared" ca="1" si="5"/>
        <v>1.443940473958333</v>
      </c>
      <c r="F62" s="35">
        <f t="shared" ca="1" si="2"/>
        <v>1.4842871059027776</v>
      </c>
      <c r="G62" s="36">
        <f ca="1">+M62*OFFSET(Summary!B$9,Summary!C62,4)*(1+$Q$34)</f>
        <v>4.0346631944444447E-2</v>
      </c>
      <c r="H62" s="27"/>
      <c r="I62" s="69">
        <v>5.3</v>
      </c>
      <c r="J62" s="70">
        <v>129</v>
      </c>
      <c r="K62" s="70">
        <v>-222</v>
      </c>
      <c r="L62" s="65">
        <f t="shared" si="3"/>
        <v>-93</v>
      </c>
      <c r="M62" s="37">
        <f t="shared" si="4"/>
        <v>5.3180000000000005</v>
      </c>
    </row>
    <row r="63" spans="2:13" x14ac:dyDescent="0.35">
      <c r="B63" s="33">
        <v>35</v>
      </c>
      <c r="C63" s="34">
        <f ca="1">+OFFSET(Summary!B$9,Summary!B63-24,0)</f>
        <v>11</v>
      </c>
      <c r="D63" s="34" t="str">
        <f ca="1">+OFFSET(Summary!B$9,Summary!C63,1)</f>
        <v>Runner 11</v>
      </c>
      <c r="E63" s="35">
        <f t="shared" ca="1" si="5"/>
        <v>1.4842871059027776</v>
      </c>
      <c r="F63" s="35">
        <f t="shared" ca="1" si="2"/>
        <v>1.5191973923611108</v>
      </c>
      <c r="G63" s="36">
        <f ca="1">+M63*OFFSET(Summary!B$9,Summary!C63,4)*(1+$Q$34)</f>
        <v>3.4910286458333328E-2</v>
      </c>
      <c r="H63" s="27"/>
      <c r="I63" s="69">
        <v>5.8</v>
      </c>
      <c r="J63" s="71">
        <v>129</v>
      </c>
      <c r="K63" s="71">
        <v>-201</v>
      </c>
      <c r="L63" s="65">
        <f t="shared" si="3"/>
        <v>-72</v>
      </c>
      <c r="M63" s="37">
        <f t="shared" si="4"/>
        <v>5.8285</v>
      </c>
    </row>
    <row r="64" spans="2:13" ht="15" thickBot="1" x14ac:dyDescent="0.4">
      <c r="B64" s="41">
        <v>36</v>
      </c>
      <c r="C64" s="42">
        <f ca="1">+OFFSET(Summary!B$9,Summary!B64-24,0)</f>
        <v>12</v>
      </c>
      <c r="D64" s="42" t="str">
        <f ca="1">+OFFSET(Summary!B$9,Summary!C64,1)</f>
        <v>Runner 12</v>
      </c>
      <c r="E64" s="43">
        <f t="shared" ca="1" si="5"/>
        <v>1.5191973923611108</v>
      </c>
      <c r="F64" s="43">
        <f ca="1">+E64+G64</f>
        <v>1.5685563107638887</v>
      </c>
      <c r="G64" s="44">
        <f ca="1">+M64*OFFSET(Summary!B$9,Summary!C64,4)*(1+$Q$34)</f>
        <v>4.9358918402777771E-2</v>
      </c>
      <c r="H64" s="45"/>
      <c r="I64" s="72">
        <v>7.4</v>
      </c>
      <c r="J64" s="73">
        <v>122</v>
      </c>
      <c r="K64" s="73">
        <v>-151</v>
      </c>
      <c r="L64" s="66">
        <f t="shared" si="3"/>
        <v>-29</v>
      </c>
      <c r="M64" s="46">
        <f t="shared" si="4"/>
        <v>7.4465000000000003</v>
      </c>
    </row>
    <row r="67" spans="7:7" x14ac:dyDescent="0.35">
      <c r="G67" s="47"/>
    </row>
    <row r="68" spans="7:7" x14ac:dyDescent="0.35">
      <c r="G68" s="47"/>
    </row>
  </sheetData>
  <sheetProtection algorithmName="SHA-512" hashValue="S4NXeo4pNMTj+c9snF5gVwvtU0wPab15VUu+FiOs3KwSY+1dkQMs9WDrCAjJmpIeTa9Wb4IAy7FEgUMkUDYJCg==" saltValue="iBzoLNnjfsrUNZ064TzSkw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4">
    <mergeCell ref="D26:E26"/>
    <mergeCell ref="B25:C25"/>
    <mergeCell ref="B26:C26"/>
    <mergeCell ref="D25:E25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Carson C</cp:lastModifiedBy>
  <dcterms:created xsi:type="dcterms:W3CDTF">2011-08-18T21:19:56Z</dcterms:created>
  <dcterms:modified xsi:type="dcterms:W3CDTF">2016-01-20T18:34:37Z</dcterms:modified>
</cp:coreProperties>
</file>