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 Strauss\Dropbox (Ragnar)\Road Team Folder\Race Director\Wasatch Back\WB 2018\Race Documents\Pace calc\"/>
    </mc:Choice>
  </mc:AlternateContent>
  <xr:revisionPtr revIDLastSave="0" documentId="10_ncr:8100000_{B6352E23-D17A-49E3-9505-7BD2E63913A3}" xr6:coauthVersionLast="32" xr6:coauthVersionMax="32" xr10:uidLastSave="{00000000-0000-0000-0000-000000000000}"/>
  <bookViews>
    <workbookView xWindow="0" yWindow="0" windowWidth="22300" windowHeight="9500" xr2:uid="{00000000-000D-0000-FFFF-FFFF00000000}"/>
  </bookViews>
  <sheets>
    <sheet name="Summary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L31" i="2" l="1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E31" i="2" l="1"/>
  <c r="D27" i="2"/>
  <c r="F23" i="2" l="1"/>
  <c r="F22" i="2"/>
  <c r="F21" i="2"/>
  <c r="F20" i="2"/>
  <c r="F19" i="2"/>
  <c r="F18" i="2"/>
  <c r="F17" i="2"/>
  <c r="F16" i="2"/>
  <c r="F15" i="2"/>
  <c r="F14" i="2"/>
  <c r="F13" i="2"/>
  <c r="F12" i="2"/>
  <c r="C31" i="2"/>
  <c r="C32" i="2"/>
  <c r="D32" i="2" s="1"/>
  <c r="C33" i="2"/>
  <c r="C34" i="2"/>
  <c r="D34" i="2" s="1"/>
  <c r="C35" i="2"/>
  <c r="C36" i="2"/>
  <c r="D36" i="2" s="1"/>
  <c r="C37" i="2"/>
  <c r="D37" i="2" s="1"/>
  <c r="C38" i="2"/>
  <c r="D38" i="2" s="1"/>
  <c r="C39" i="2"/>
  <c r="D39" i="2" s="1"/>
  <c r="C40" i="2"/>
  <c r="D40" i="2" s="1"/>
  <c r="C41" i="2"/>
  <c r="C42" i="2"/>
  <c r="D42" i="2" s="1"/>
  <c r="C43" i="2"/>
  <c r="D43" i="2" s="1"/>
  <c r="C44" i="2"/>
  <c r="C45" i="2"/>
  <c r="D45" i="2" s="1"/>
  <c r="C46" i="2"/>
  <c r="D46" i="2" s="1"/>
  <c r="C47" i="2"/>
  <c r="C48" i="2"/>
  <c r="D48" i="2" s="1"/>
  <c r="C49" i="2"/>
  <c r="C50" i="2"/>
  <c r="D50" i="2" s="1"/>
  <c r="C51" i="2"/>
  <c r="C52" i="2"/>
  <c r="D52" i="2" s="1"/>
  <c r="C53" i="2"/>
  <c r="D53" i="2" s="1"/>
  <c r="C54" i="2"/>
  <c r="D54" i="2" s="1"/>
  <c r="C55" i="2"/>
  <c r="D55" i="2" s="1"/>
  <c r="C56" i="2"/>
  <c r="D56" i="2" s="1"/>
  <c r="C57" i="2"/>
  <c r="C58" i="2"/>
  <c r="D58" i="2" s="1"/>
  <c r="C59" i="2"/>
  <c r="D59" i="2" s="1"/>
  <c r="C60" i="2"/>
  <c r="D60" i="2" s="1"/>
  <c r="C61" i="2"/>
  <c r="C62" i="2"/>
  <c r="D62" i="2" s="1"/>
  <c r="C63" i="2"/>
  <c r="C64" i="2"/>
  <c r="D64" i="2" s="1"/>
  <c r="C65" i="2"/>
  <c r="C66" i="2"/>
  <c r="D66" i="2" s="1"/>
  <c r="M31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D31" i="2"/>
  <c r="G14" i="2" l="1"/>
  <c r="G13" i="2"/>
  <c r="G22" i="2"/>
  <c r="G17" i="2"/>
  <c r="G15" i="2"/>
  <c r="G18" i="2"/>
  <c r="G16" i="2"/>
  <c r="G19" i="2"/>
  <c r="G12" i="2"/>
  <c r="G20" i="2"/>
  <c r="G23" i="2"/>
  <c r="G44" i="2"/>
  <c r="G21" i="2"/>
  <c r="G65" i="2"/>
  <c r="G63" i="2"/>
  <c r="G61" i="2"/>
  <c r="G57" i="2"/>
  <c r="G51" i="2"/>
  <c r="G49" i="2"/>
  <c r="G47" i="2"/>
  <c r="G41" i="2"/>
  <c r="G40" i="2"/>
  <c r="G35" i="2"/>
  <c r="G33" i="2"/>
  <c r="G36" i="2"/>
  <c r="G37" i="2"/>
  <c r="D49" i="2"/>
  <c r="D33" i="2"/>
  <c r="G64" i="2"/>
  <c r="D57" i="2"/>
  <c r="G53" i="2"/>
  <c r="D61" i="2"/>
  <c r="D41" i="2"/>
  <c r="D44" i="2"/>
  <c r="G48" i="2"/>
  <c r="G56" i="2"/>
  <c r="G32" i="2"/>
  <c r="G60" i="2"/>
  <c r="G52" i="2"/>
  <c r="G59" i="2"/>
  <c r="G34" i="2"/>
  <c r="G50" i="2"/>
  <c r="G42" i="2"/>
  <c r="G45" i="2"/>
  <c r="D65" i="2"/>
  <c r="G31" i="2"/>
  <c r="E32" i="2" s="1"/>
  <c r="F31" i="2" s="1"/>
  <c r="D35" i="2"/>
  <c r="G66" i="2"/>
  <c r="D51" i="2"/>
  <c r="G55" i="2"/>
  <c r="G39" i="2"/>
  <c r="G43" i="2"/>
  <c r="G62" i="2"/>
  <c r="D47" i="2"/>
  <c r="D63" i="2"/>
  <c r="G54" i="2"/>
  <c r="G46" i="2"/>
  <c r="G58" i="2"/>
  <c r="G38" i="2"/>
  <c r="E33" i="2" l="1"/>
  <c r="F32" i="2" s="1"/>
  <c r="F28" i="2"/>
  <c r="E34" i="2" l="1"/>
  <c r="E35" i="2" s="1"/>
  <c r="E36" i="2" s="1"/>
  <c r="E37" i="2" s="1"/>
  <c r="F35" i="2" l="1"/>
  <c r="F33" i="2"/>
  <c r="F34" i="2"/>
  <c r="E38" i="2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E65" i="2" l="1"/>
  <c r="F63" i="2"/>
  <c r="E66" i="2" l="1"/>
  <c r="F64" i="2"/>
  <c r="F66" i="2" l="1"/>
  <c r="D28" i="2" s="1"/>
  <c r="F65" i="2"/>
</calcChain>
</file>

<file path=xl/sharedStrings.xml><?xml version="1.0" encoding="utf-8"?>
<sst xmlns="http://schemas.openxmlformats.org/spreadsheetml/2006/main" count="72" uniqueCount="57">
  <si>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</si>
  <si>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</si>
  <si>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</si>
  <si>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</si>
  <si>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</si>
  <si>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</si>
  <si>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</si>
  <si>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</si>
  <si>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</si>
  <si>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</si>
  <si>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</si>
  <si>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</si>
  <si>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</si>
  <si>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</si>
  <si>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</si>
  <si>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</si>
  <si>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</si>
  <si>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</si>
  <si>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</si>
  <si>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</si>
  <si>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</si>
  <si>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</si>
  <si>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</si>
  <si>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</si>
  <si>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</si>
  <si>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</si>
  <si>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</si>
  <si>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</si>
  <si>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</si>
  <si>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</si>
  <si>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</si>
  <si>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</si>
  <si>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</si>
  <si>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</si>
  <si>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</si>
  <si>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</si>
  <si>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</si>
  <si>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</si>
  <si>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</si>
  <si>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</si>
  <si>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</si>
  <si>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</si>
  <si>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</si>
  <si>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</si>
  <si>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</si>
  <si>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</si>
  <si>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</si>
  <si>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</si>
  <si>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</si>
  <si>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</si>
  <si>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</si>
  <si>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</si>
  <si>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</si>
  <si>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</si>
  <si>
    <t>Distance</t>
  </si>
  <si>
    <t>Elevation Loss</t>
  </si>
  <si>
    <t>Elevation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</si>
</sst>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m/d/yy\ h:mm\ AM/PM;@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2" xfId="0" applyNumberFormat="1" applyBorder="1" applyAlignment="1" applyProtection="1">
      <alignment horizontal="center"/>
    </xf>
    <xf numFmtId="41" fontId="0" fillId="0" borderId="8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0" xfId="0" applyNumberFormat="1" applyFill="1" applyBorder="1" applyAlignment="1" applyProtection="1">
      <alignment horizontal="center"/>
      <protection locked="0"/>
    </xf>
    <xf numFmtId="41" fontId="0" fillId="0" borderId="6" xfId="0" applyNumberFormat="1" applyFill="1" applyBorder="1" applyAlignment="1" applyProtection="1">
      <alignment horizontal="center"/>
    </xf>
    <xf numFmtId="41" fontId="0" fillId="0" borderId="16" xfId="0" applyNumberFormat="1" applyFill="1" applyBorder="1" applyAlignment="1" applyProtection="1">
      <alignment horizontal="center"/>
    </xf>
    <xf numFmtId="41" fontId="0" fillId="0" borderId="31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0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4" xfId="0" applyFont="1" applyBorder="1" applyProtection="1"/>
    <xf numFmtId="0" fontId="2" fillId="0" borderId="2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2" fontId="0" fillId="0" borderId="28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0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23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5" xfId="0" applyBorder="1" applyProtection="1"/>
    <xf numFmtId="0" fontId="0" fillId="0" borderId="20" xfId="0" applyBorder="1" applyProtection="1"/>
    <xf numFmtId="0" fontId="0" fillId="0" borderId="26" xfId="0" applyBorder="1" applyProtection="1"/>
    <xf numFmtId="14" fontId="0" fillId="6" borderId="30" xfId="0" applyNumberFormat="1" applyFill="1" applyBorder="1" applyAlignment="1" applyProtection="1">
      <alignment horizontal="center"/>
    </xf>
    <xf numFmtId="14" fontId="0" fillId="6" borderId="32" xfId="0" applyNumberFormat="1" applyFill="1" applyBorder="1" applyAlignment="1" applyProtection="1">
      <alignment horizontal="center"/>
    </xf>
    <xf numFmtId="0" fontId="0" fillId="7" borderId="3" xfId="0" applyFill="1" applyBorder="1" applyProtection="1"/>
    <xf numFmtId="46" fontId="3" fillId="7" borderId="12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5" fillId="0" borderId="22" xfId="0" applyFont="1" applyBorder="1" applyProtection="1"/>
    <xf numFmtId="1" fontId="0" fillId="8" borderId="28" xfId="0" applyNumberFormat="1" applyFill="1" applyBorder="1" applyAlignment="1" applyProtection="1">
      <alignment horizontal="center"/>
    </xf>
    <xf numFmtId="1" fontId="0" fillId="8" borderId="26" xfId="0" applyNumberFormat="1" applyFill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/>
    </xf>
    <xf numFmtId="165" fontId="0" fillId="0" borderId="27" xfId="0" applyNumberForma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/>
    </xf>
    <xf numFmtId="0" fontId="4" fillId="8" borderId="22" xfId="0" applyFont="1" applyFill="1" applyBorder="1" applyAlignment="1" applyProtection="1">
      <alignment horizontal="center"/>
    </xf>
    <xf numFmtId="0" fontId="4" fillId="8" borderId="24" xfId="0" applyFont="1" applyFill="1" applyBorder="1" applyAlignment="1" applyProtection="1">
      <alignment horizontal="center"/>
    </xf>
    <xf numFmtId="165" fontId="0" fillId="0" borderId="27" xfId="0" applyNumberForma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41" fontId="0" fillId="0" borderId="36" xfId="0" applyNumberFormat="1" applyFill="1" applyBorder="1" applyAlignment="1" applyProtection="1">
      <alignment horizontal="center"/>
      <protection locked="0"/>
    </xf>
    <xf numFmtId="41" fontId="0" fillId="0" borderId="37" xfId="0" applyNumberFormat="1" applyFill="1" applyBorder="1" applyAlignment="1" applyProtection="1">
      <alignment horizontal="center"/>
    </xf>
    <xf numFmtId="41" fontId="0" fillId="0" borderId="7" xfId="0" applyNumberFormat="1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</xf>
    <xf numFmtId="0" fontId="1" fillId="7" borderId="18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5" xfId="0" applyNumberFormat="1" applyBorder="1" applyAlignment="1" applyProtection="1">
      <alignment horizontal="center"/>
    </xf>
    <xf numFmtId="0" fontId="0" fillId="5" borderId="14" xfId="0" applyFill="1" applyBorder="1" applyProtection="1">
      <protection locked="0"/>
    </xf>
    <xf numFmtId="21" fontId="3" fillId="3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18" fontId="0" fillId="5" borderId="1" xfId="0" applyNumberFormat="1" applyFill="1" applyBorder="1" applyAlignment="1" applyProtection="1">
      <alignment horizontal="center"/>
    </xf>
    <xf numFmtId="167" fontId="0" fillId="7" borderId="15" xfId="0" applyNumberFormat="1" applyFill="1" applyBorder="1" applyAlignment="1" applyProtection="1">
      <alignment horizontal="center"/>
    </xf>
    <xf numFmtId="167" fontId="0" fillId="7" borderId="16" xfId="0" applyNumberForma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0" fillId="7" borderId="34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166" fontId="0" fillId="7" borderId="5" xfId="0" applyNumberFormat="1" applyFill="1" applyBorder="1" applyAlignment="1" applyProtection="1">
      <alignment horizontal="center"/>
    </xf>
    <xf numFmtId="166" fontId="0" fillId="7" borderId="19" xfId="0" applyNumberForma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left" indent="1"/>
    </xf>
    <xf numFmtId="168" fontId="0" fillId="0" borderId="0" xfId="0" applyNumberFormat="1"/>
    <xf numFmtId="1" fontId="6" fillId="0" borderId="0" xfId="0" applyNumberFormat="1" applyFont="1"/>
    <xf numFmtId="1" fontId="7" fillId="0" borderId="0" xfId="0" applyNumberFormat="1" applyFont="1"/>
    <xf numFmtId="168" fontId="0" fillId="8" borderId="0" xfId="0" applyNumberFormat="1" applyFill="1"/>
    <xf numFmtId="1" fontId="0" fillId="8" borderId="0" xfId="0" applyNumberFormat="1" applyFill="1"/>
    <xf numFmtId="1" fontId="6" fillId="8" borderId="0" xfId="0" applyNumberFormat="1" applyFont="1" applyFill="1"/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0"/>
  <sheetViews>
    <sheetView showGridLines="0" tabSelected="1" zoomScale="90" zoomScaleNormal="90" workbookViewId="0">
      <selection activeCell="R20" sqref="R20"/>
    </sheetView>
  </sheetViews>
  <sheetFormatPr defaultColWidth="9.1796875" defaultRowHeight="14.5" x14ac:dyDescent="0.35"/>
  <cols>
    <col min="1" max="1" width="9.1796875" style="15"/>
    <col min="2" max="2" width="4.7265625" style="15" bestFit="1" customWidth="1"/>
    <col min="3" max="3" width="19.26953125" style="15" customWidth="1"/>
    <col min="4" max="4" width="19.81640625" style="15" customWidth="1"/>
    <col min="5" max="5" width="20" style="15" customWidth="1"/>
    <col min="6" max="7" width="20.54296875" style="15" customWidth="1"/>
    <col min="8" max="8" width="20.1796875" style="15" hidden="1" customWidth="1"/>
    <col min="9" max="11" width="10" style="15" customWidth="1"/>
    <col min="12" max="12" width="10.26953125" style="15" customWidth="1"/>
    <col min="13" max="13" width="16.453125" style="15" hidden="1" customWidth="1"/>
    <col min="14" max="14" width="14" style="15" customWidth="1"/>
    <col min="15" max="15" width="11.7265625" style="15" hidden="1" customWidth="1"/>
    <col min="16" max="16" width="16.26953125" style="15" hidden="1" customWidth="1"/>
    <col min="17" max="17" width="22.7265625" style="15" hidden="1" customWidth="1"/>
    <col min="18" max="16384" width="9.1796875" style="15"/>
  </cols>
  <sheetData>
    <row r="1" spans="2:10" ht="15" thickBot="1" x14ac:dyDescent="0.4"/>
    <row r="2" spans="2:10" ht="18.5" x14ac:dyDescent="0.45">
      <c r="B2" s="41"/>
      <c r="C2" s="54" t="s">
        <v>52</v>
      </c>
      <c r="D2" s="42"/>
      <c r="E2" s="42"/>
      <c r="F2" s="42"/>
      <c r="G2" s="43"/>
    </row>
    <row r="3" spans="2:10" x14ac:dyDescent="0.35">
      <c r="B3" s="44"/>
      <c r="C3" s="19" t="s">
        <v>48</v>
      </c>
      <c r="D3" s="19"/>
      <c r="E3" s="19"/>
      <c r="F3" s="19"/>
      <c r="G3" s="45"/>
    </row>
    <row r="4" spans="2:10" x14ac:dyDescent="0.35">
      <c r="B4" s="44"/>
      <c r="C4" s="19" t="s">
        <v>50</v>
      </c>
      <c r="D4" s="19"/>
      <c r="E4" s="19"/>
      <c r="F4" s="19"/>
      <c r="G4" s="45"/>
    </row>
    <row r="5" spans="2:10" x14ac:dyDescent="0.35">
      <c r="B5" s="44"/>
      <c r="C5" s="19" t="s">
        <v>51</v>
      </c>
      <c r="D5" s="19"/>
      <c r="E5" s="19"/>
      <c r="F5" s="19"/>
      <c r="G5" s="45"/>
    </row>
    <row r="6" spans="2:10" x14ac:dyDescent="0.35">
      <c r="B6" s="44"/>
      <c r="C6" s="19" t="s">
        <v>49</v>
      </c>
      <c r="D6" s="19"/>
      <c r="E6" s="19"/>
      <c r="F6" s="19"/>
      <c r="G6" s="45"/>
    </row>
    <row r="7" spans="2:10" ht="7" customHeight="1" thickBot="1" x14ac:dyDescent="0.4">
      <c r="B7" s="46"/>
      <c r="C7" s="47"/>
      <c r="D7" s="47"/>
      <c r="E7" s="47"/>
      <c r="F7" s="47"/>
      <c r="G7" s="48"/>
    </row>
    <row r="9" spans="2:10" ht="15" thickBot="1" x14ac:dyDescent="0.4">
      <c r="C9" s="53" t="s">
        <v>45</v>
      </c>
      <c r="D9" s="53" t="s">
        <v>46</v>
      </c>
      <c r="E9" s="53" t="s">
        <v>47</v>
      </c>
    </row>
    <row r="10" spans="2:10" ht="15" thickBot="1" x14ac:dyDescent="0.4">
      <c r="C10" s="49">
        <v>43252</v>
      </c>
      <c r="D10" s="50">
        <v>43253</v>
      </c>
      <c r="E10" s="87">
        <v>0.20833333333333334</v>
      </c>
    </row>
    <row r="11" spans="2:10" ht="15" thickBot="1" x14ac:dyDescent="0.4">
      <c r="B11" s="78" t="s">
        <v>0</v>
      </c>
      <c r="C11" s="79" t="s">
        <v>39</v>
      </c>
      <c r="D11" s="80" t="s">
        <v>2</v>
      </c>
      <c r="E11" s="80" t="s">
        <v>43</v>
      </c>
      <c r="F11" s="80" t="s">
        <v>44</v>
      </c>
      <c r="G11" s="81" t="s">
        <v>3</v>
      </c>
      <c r="H11" s="68" t="s">
        <v>4</v>
      </c>
    </row>
    <row r="12" spans="2:10" x14ac:dyDescent="0.35">
      <c r="B12" s="82">
        <v>1</v>
      </c>
      <c r="C12" s="77" t="s">
        <v>5</v>
      </c>
      <c r="D12" s="13" t="s">
        <v>6</v>
      </c>
      <c r="E12" s="34">
        <v>8</v>
      </c>
      <c r="F12" s="16">
        <f>TIME(0,E12,(E12-ROUNDDOWN(E12,0))*60)</f>
        <v>5.5555555555555558E-3</v>
      </c>
      <c r="G12" s="1">
        <f t="shared" ref="G12:G23" si="0">RANK(F12,$F$12:$F$23,1)</f>
        <v>1</v>
      </c>
      <c r="H12" s="69"/>
      <c r="J12" s="17"/>
    </row>
    <row r="13" spans="2:10" x14ac:dyDescent="0.35">
      <c r="B13" s="82">
        <v>2</v>
      </c>
      <c r="C13" s="77" t="s">
        <v>7</v>
      </c>
      <c r="D13" s="13" t="s">
        <v>6</v>
      </c>
      <c r="E13" s="34">
        <v>8</v>
      </c>
      <c r="F13" s="16">
        <f t="shared" ref="F13:F23" si="1">TIME(0,E13,(E13-ROUNDDOWN(E13,0))*60)</f>
        <v>5.5555555555555558E-3</v>
      </c>
      <c r="G13" s="1">
        <f t="shared" si="0"/>
        <v>1</v>
      </c>
      <c r="H13" s="70"/>
    </row>
    <row r="14" spans="2:10" x14ac:dyDescent="0.35">
      <c r="B14" s="82">
        <v>3</v>
      </c>
      <c r="C14" s="77" t="s">
        <v>8</v>
      </c>
      <c r="D14" s="13" t="s">
        <v>6</v>
      </c>
      <c r="E14" s="34">
        <v>8</v>
      </c>
      <c r="F14" s="16">
        <f t="shared" si="1"/>
        <v>5.5555555555555558E-3</v>
      </c>
      <c r="G14" s="1">
        <f t="shared" si="0"/>
        <v>1</v>
      </c>
      <c r="H14" s="70"/>
    </row>
    <row r="15" spans="2:10" x14ac:dyDescent="0.35">
      <c r="B15" s="82">
        <v>4</v>
      </c>
      <c r="C15" s="77" t="s">
        <v>9</v>
      </c>
      <c r="D15" s="13" t="s">
        <v>6</v>
      </c>
      <c r="E15" s="34">
        <v>8</v>
      </c>
      <c r="F15" s="16">
        <f t="shared" si="1"/>
        <v>5.5555555555555558E-3</v>
      </c>
      <c r="G15" s="1">
        <f t="shared" si="0"/>
        <v>1</v>
      </c>
      <c r="H15" s="71"/>
    </row>
    <row r="16" spans="2:10" x14ac:dyDescent="0.35">
      <c r="B16" s="82">
        <v>5</v>
      </c>
      <c r="C16" s="77" t="s">
        <v>10</v>
      </c>
      <c r="D16" s="13" t="s">
        <v>6</v>
      </c>
      <c r="E16" s="34">
        <v>8</v>
      </c>
      <c r="F16" s="16">
        <f t="shared" si="1"/>
        <v>5.5555555555555558E-3</v>
      </c>
      <c r="G16" s="1">
        <f t="shared" si="0"/>
        <v>1</v>
      </c>
      <c r="H16" s="70"/>
    </row>
    <row r="17" spans="2:17" x14ac:dyDescent="0.35">
      <c r="B17" s="82">
        <v>6</v>
      </c>
      <c r="C17" s="77" t="s">
        <v>11</v>
      </c>
      <c r="D17" s="13" t="s">
        <v>6</v>
      </c>
      <c r="E17" s="34">
        <v>8</v>
      </c>
      <c r="F17" s="16">
        <f t="shared" si="1"/>
        <v>5.5555555555555558E-3</v>
      </c>
      <c r="G17" s="1">
        <f t="shared" si="0"/>
        <v>1</v>
      </c>
      <c r="H17" s="70"/>
    </row>
    <row r="18" spans="2:17" x14ac:dyDescent="0.35">
      <c r="B18" s="82">
        <v>7</v>
      </c>
      <c r="C18" s="77" t="s">
        <v>12</v>
      </c>
      <c r="D18" s="13" t="s">
        <v>6</v>
      </c>
      <c r="E18" s="34">
        <v>8</v>
      </c>
      <c r="F18" s="16">
        <f t="shared" si="1"/>
        <v>5.5555555555555558E-3</v>
      </c>
      <c r="G18" s="1">
        <f t="shared" si="0"/>
        <v>1</v>
      </c>
      <c r="H18" s="70"/>
    </row>
    <row r="19" spans="2:17" x14ac:dyDescent="0.35">
      <c r="B19" s="82">
        <v>8</v>
      </c>
      <c r="C19" s="77" t="s">
        <v>13</v>
      </c>
      <c r="D19" s="13" t="s">
        <v>6</v>
      </c>
      <c r="E19" s="34">
        <v>8</v>
      </c>
      <c r="F19" s="16">
        <f t="shared" si="1"/>
        <v>5.5555555555555558E-3</v>
      </c>
      <c r="G19" s="1">
        <f t="shared" si="0"/>
        <v>1</v>
      </c>
      <c r="H19" s="70"/>
    </row>
    <row r="20" spans="2:17" x14ac:dyDescent="0.35">
      <c r="B20" s="82">
        <v>9</v>
      </c>
      <c r="C20" s="77" t="s">
        <v>14</v>
      </c>
      <c r="D20" s="13" t="s">
        <v>6</v>
      </c>
      <c r="E20" s="34">
        <v>8</v>
      </c>
      <c r="F20" s="16">
        <f t="shared" si="1"/>
        <v>5.5555555555555558E-3</v>
      </c>
      <c r="G20" s="1">
        <f t="shared" si="0"/>
        <v>1</v>
      </c>
      <c r="H20" s="70"/>
    </row>
    <row r="21" spans="2:17" x14ac:dyDescent="0.35">
      <c r="B21" s="82">
        <v>10</v>
      </c>
      <c r="C21" s="77" t="s">
        <v>15</v>
      </c>
      <c r="D21" s="13" t="s">
        <v>6</v>
      </c>
      <c r="E21" s="34">
        <v>8</v>
      </c>
      <c r="F21" s="16">
        <f t="shared" si="1"/>
        <v>5.5555555555555558E-3</v>
      </c>
      <c r="G21" s="1">
        <f t="shared" si="0"/>
        <v>1</v>
      </c>
      <c r="H21" s="70"/>
    </row>
    <row r="22" spans="2:17" x14ac:dyDescent="0.35">
      <c r="B22" s="82">
        <v>11</v>
      </c>
      <c r="C22" s="77" t="s">
        <v>16</v>
      </c>
      <c r="D22" s="13" t="s">
        <v>6</v>
      </c>
      <c r="E22" s="34">
        <v>8</v>
      </c>
      <c r="F22" s="16">
        <f t="shared" si="1"/>
        <v>5.5555555555555558E-3</v>
      </c>
      <c r="G22" s="1">
        <f t="shared" si="0"/>
        <v>1</v>
      </c>
      <c r="H22" s="70"/>
    </row>
    <row r="23" spans="2:17" ht="15" thickBot="1" x14ac:dyDescent="0.4">
      <c r="B23" s="83">
        <v>12</v>
      </c>
      <c r="C23" s="84" t="s">
        <v>17</v>
      </c>
      <c r="D23" s="14" t="s">
        <v>6</v>
      </c>
      <c r="E23" s="34">
        <v>8</v>
      </c>
      <c r="F23" s="85">
        <f t="shared" si="1"/>
        <v>5.5555555555555558E-3</v>
      </c>
      <c r="G23" s="86">
        <f t="shared" si="0"/>
        <v>1</v>
      </c>
      <c r="H23" s="72"/>
    </row>
    <row r="24" spans="2:17" x14ac:dyDescent="0.35">
      <c r="B24" s="3">
        <v>0</v>
      </c>
      <c r="C24" s="39" t="s">
        <v>40</v>
      </c>
      <c r="D24" s="73" t="s">
        <v>18</v>
      </c>
      <c r="E24" s="74">
        <v>0</v>
      </c>
      <c r="F24" s="75">
        <v>0</v>
      </c>
      <c r="G24" s="76">
        <v>0</v>
      </c>
      <c r="H24" s="35"/>
    </row>
    <row r="25" spans="2:17" x14ac:dyDescent="0.35">
      <c r="B25" s="4">
        <v>0</v>
      </c>
      <c r="C25" s="38" t="s">
        <v>41</v>
      </c>
      <c r="D25" s="13" t="s">
        <v>18</v>
      </c>
      <c r="E25" s="6">
        <v>0</v>
      </c>
      <c r="F25" s="9">
        <v>0</v>
      </c>
      <c r="G25" s="7">
        <v>0</v>
      </c>
      <c r="H25" s="36"/>
    </row>
    <row r="26" spans="2:17" ht="15" thickBot="1" x14ac:dyDescent="0.4">
      <c r="B26" s="5">
        <v>0</v>
      </c>
      <c r="C26" s="40" t="s">
        <v>42</v>
      </c>
      <c r="D26" s="14" t="s">
        <v>18</v>
      </c>
      <c r="E26" s="11">
        <v>0</v>
      </c>
      <c r="F26" s="10">
        <v>0</v>
      </c>
      <c r="G26" s="8">
        <v>0</v>
      </c>
      <c r="H26" s="37"/>
    </row>
    <row r="27" spans="2:17" x14ac:dyDescent="0.35">
      <c r="B27" s="90" t="s">
        <v>37</v>
      </c>
      <c r="C27" s="91"/>
      <c r="D27" s="94">
        <f>C10+E10</f>
        <v>43252.208333333336</v>
      </c>
      <c r="E27" s="95"/>
      <c r="F27" s="51"/>
      <c r="G27" s="2"/>
      <c r="H27" s="18"/>
      <c r="I27" s="19"/>
      <c r="J27" s="18"/>
    </row>
    <row r="28" spans="2:17" ht="16" thickBot="1" x14ac:dyDescent="0.4">
      <c r="B28" s="92" t="s">
        <v>28</v>
      </c>
      <c r="C28" s="93"/>
      <c r="D28" s="88">
        <f ca="1">C10+F66</f>
        <v>43253.290548113349</v>
      </c>
      <c r="E28" s="89"/>
      <c r="F28" s="52">
        <f ca="1">+SUM(G31:G66)</f>
        <v>1.0822147800151909</v>
      </c>
      <c r="G28" s="96" t="s">
        <v>53</v>
      </c>
      <c r="H28" s="96"/>
      <c r="I28" s="96"/>
      <c r="J28" s="96"/>
      <c r="K28" s="96"/>
      <c r="L28" s="96"/>
    </row>
    <row r="29" spans="2:17" ht="15" thickBot="1" x14ac:dyDescent="0.4"/>
    <row r="30" spans="2:17" ht="15.5" x14ac:dyDescent="0.35">
      <c r="B30" s="61" t="s">
        <v>19</v>
      </c>
      <c r="C30" s="62" t="s">
        <v>38</v>
      </c>
      <c r="D30" s="62" t="s">
        <v>1</v>
      </c>
      <c r="E30" s="61" t="s">
        <v>20</v>
      </c>
      <c r="F30" s="62" t="s">
        <v>36</v>
      </c>
      <c r="G30" s="63" t="s">
        <v>21</v>
      </c>
      <c r="H30" s="62" t="s">
        <v>22</v>
      </c>
      <c r="I30" s="64" t="s">
        <v>23</v>
      </c>
      <c r="J30" s="65" t="s">
        <v>24</v>
      </c>
      <c r="K30" s="65" t="s">
        <v>25</v>
      </c>
      <c r="L30" s="66" t="s">
        <v>26</v>
      </c>
      <c r="M30" s="20" t="s">
        <v>27</v>
      </c>
    </row>
    <row r="31" spans="2:17" x14ac:dyDescent="0.35">
      <c r="B31" s="21">
        <v>1</v>
      </c>
      <c r="C31" s="22">
        <f ca="1">+OFFSET(Summary!B$11,Summary!B31,0)</f>
        <v>1</v>
      </c>
      <c r="D31" s="22" t="str">
        <f ca="1">+OFFSET(Summary!B$11,Summary!C31,1)</f>
        <v>Runner 1</v>
      </c>
      <c r="E31" s="67">
        <f>E10</f>
        <v>0.20833333333333334</v>
      </c>
      <c r="F31" s="23">
        <f ca="1">+E32</f>
        <v>0.24640000000000001</v>
      </c>
      <c r="G31" s="57">
        <f ca="1">+M31*OFFSET(Summary!B$11,Summary!C31,4)</f>
        <v>3.8066666666666672E-2</v>
      </c>
      <c r="H31" s="18"/>
      <c r="I31" s="100">
        <v>6.6</v>
      </c>
      <c r="J31" s="101">
        <v>607</v>
      </c>
      <c r="K31" s="101">
        <v>-710</v>
      </c>
      <c r="L31" s="55">
        <f>+J31+K31</f>
        <v>-103</v>
      </c>
      <c r="M31" s="24">
        <f>+I31+J31/P32+K31/Q32</f>
        <v>6.8520000000000003</v>
      </c>
      <c r="P31" s="15" t="s">
        <v>33</v>
      </c>
      <c r="Q31" s="15" t="s">
        <v>34</v>
      </c>
    </row>
    <row r="32" spans="2:17" x14ac:dyDescent="0.35">
      <c r="B32" s="21">
        <v>2</v>
      </c>
      <c r="C32" s="22">
        <f ca="1">+OFFSET(Summary!B$11,Summary!B32,0)</f>
        <v>2</v>
      </c>
      <c r="D32" s="22" t="str">
        <f ca="1">+OFFSET(Summary!B$11,Summary!C32,1)</f>
        <v>Runner 2</v>
      </c>
      <c r="E32" s="58">
        <f ca="1">+E31+G31</f>
        <v>0.24640000000000001</v>
      </c>
      <c r="F32" s="23">
        <f t="shared" ref="F32:F65" ca="1" si="2">+E33</f>
        <v>0.29510555555555557</v>
      </c>
      <c r="G32" s="57">
        <f ca="1">+M32*OFFSET(Summary!B$11,Summary!C32,4)</f>
        <v>4.8705555555555557E-2</v>
      </c>
      <c r="H32" s="18"/>
      <c r="I32" s="100">
        <v>8.4</v>
      </c>
      <c r="J32" s="102">
        <v>475</v>
      </c>
      <c r="K32" s="102">
        <v>-216</v>
      </c>
      <c r="L32" s="55">
        <f t="shared" ref="L32:L66" si="3">+J32+K32</f>
        <v>259</v>
      </c>
      <c r="M32" s="24">
        <f t="shared" ref="M32:M66" si="4">+I32+J32/1000+K32/2000</f>
        <v>8.7669999999999995</v>
      </c>
      <c r="P32" s="25">
        <v>1000</v>
      </c>
      <c r="Q32" s="25">
        <v>2000</v>
      </c>
    </row>
    <row r="33" spans="2:17" x14ac:dyDescent="0.35">
      <c r="B33" s="21">
        <v>3</v>
      </c>
      <c r="C33" s="22">
        <f ca="1">+OFFSET(Summary!B$11,Summary!B33,0)</f>
        <v>3</v>
      </c>
      <c r="D33" s="22" t="str">
        <f ca="1">+OFFSET(Summary!B$11,Summary!C33,1)</f>
        <v>Runner 3</v>
      </c>
      <c r="E33" s="58">
        <f ca="1">+E32+G32</f>
        <v>0.29510555555555557</v>
      </c>
      <c r="F33" s="23">
        <f t="shared" ca="1" si="2"/>
        <v>0.32569166666666666</v>
      </c>
      <c r="G33" s="57">
        <f ca="1">+M33*OFFSET(Summary!B$11,Summary!C33,4)</f>
        <v>3.0586111111111109E-2</v>
      </c>
      <c r="H33" s="18"/>
      <c r="I33" s="100">
        <v>5.3</v>
      </c>
      <c r="J33" s="101">
        <v>248</v>
      </c>
      <c r="K33" s="101">
        <v>-85</v>
      </c>
      <c r="L33" s="55">
        <f t="shared" si="3"/>
        <v>163</v>
      </c>
      <c r="M33" s="24">
        <f t="shared" si="4"/>
        <v>5.5054999999999996</v>
      </c>
      <c r="Q33" s="15" t="s">
        <v>31</v>
      </c>
    </row>
    <row r="34" spans="2:17" x14ac:dyDescent="0.35">
      <c r="B34" s="21">
        <v>4</v>
      </c>
      <c r="C34" s="22">
        <f ca="1">+OFFSET(Summary!B$11,Summary!B34,0)</f>
        <v>4</v>
      </c>
      <c r="D34" s="22" t="str">
        <f ca="1">+OFFSET(Summary!B$11,Summary!C34,1)</f>
        <v>Runner 4</v>
      </c>
      <c r="E34" s="58">
        <f ca="1">+E33+G33</f>
        <v>0.32569166666666666</v>
      </c>
      <c r="F34" s="23">
        <f t="shared" ca="1" si="2"/>
        <v>0.35123706054687498</v>
      </c>
      <c r="G34" s="57">
        <f ca="1">+M34*OFFSET(Summary!B$11,Summary!C34,4)</f>
        <v>2.5545393880208333E-2</v>
      </c>
      <c r="H34" s="18"/>
      <c r="I34" s="100">
        <v>4.4000000000000004</v>
      </c>
      <c r="J34" s="101">
        <v>269.9921875</v>
      </c>
      <c r="K34" s="101">
        <v>-143.642578125</v>
      </c>
      <c r="L34" s="55">
        <f t="shared" si="3"/>
        <v>126.349609375</v>
      </c>
      <c r="M34" s="24">
        <f t="shared" si="4"/>
        <v>4.5981708984375</v>
      </c>
      <c r="P34" s="15" t="s">
        <v>29</v>
      </c>
      <c r="Q34" s="26">
        <v>0</v>
      </c>
    </row>
    <row r="35" spans="2:17" x14ac:dyDescent="0.35">
      <c r="B35" s="21">
        <v>5</v>
      </c>
      <c r="C35" s="22">
        <f ca="1">+OFFSET(Summary!B$11,Summary!B35,0)</f>
        <v>5</v>
      </c>
      <c r="D35" s="22" t="str">
        <f ca="1">+OFFSET(Summary!B$11,Summary!C35,1)</f>
        <v>Runner 5</v>
      </c>
      <c r="E35" s="58">
        <f t="shared" ref="E35:E66" ca="1" si="5">+E34+G34</f>
        <v>0.35123706054687498</v>
      </c>
      <c r="F35" s="23">
        <f t="shared" ca="1" si="2"/>
        <v>0.40818405496961802</v>
      </c>
      <c r="G35" s="57">
        <f ca="1">+M35*OFFSET(Summary!B$11,Summary!C35,4)</f>
        <v>5.6946994422743057E-2</v>
      </c>
      <c r="H35" s="18"/>
      <c r="I35" s="100">
        <v>8.8156879999999997</v>
      </c>
      <c r="J35" s="101">
        <v>1463.9228515625</v>
      </c>
      <c r="K35" s="101">
        <v>-58.3037109375</v>
      </c>
      <c r="L35" s="55">
        <f t="shared" si="3"/>
        <v>1405.619140625</v>
      </c>
      <c r="M35" s="24">
        <f t="shared" si="4"/>
        <v>10.25045899609375</v>
      </c>
      <c r="P35" s="15" t="s">
        <v>30</v>
      </c>
      <c r="Q35" s="26">
        <v>-0.05</v>
      </c>
    </row>
    <row r="36" spans="2:17" x14ac:dyDescent="0.35">
      <c r="B36" s="21">
        <v>6</v>
      </c>
      <c r="C36" s="22">
        <f ca="1">+OFFSET(Summary!B$11,Summary!B36,0)</f>
        <v>6</v>
      </c>
      <c r="D36" s="22" t="str">
        <f ca="1">+OFFSET(Summary!B$11,Summary!C36,1)</f>
        <v>Runner 6</v>
      </c>
      <c r="E36" s="58">
        <f t="shared" ca="1" si="5"/>
        <v>0.40818405496961802</v>
      </c>
      <c r="F36" s="23">
        <f t="shared" ca="1" si="2"/>
        <v>0.43505049057074646</v>
      </c>
      <c r="G36" s="57">
        <f ca="1">+M36*OFFSET(Summary!B$11,Summary!C36,4)</f>
        <v>2.6866435601128471E-2</v>
      </c>
      <c r="H36" s="18"/>
      <c r="I36" s="100">
        <v>5.5132149999999998</v>
      </c>
      <c r="J36" s="101">
        <v>14.5048828125</v>
      </c>
      <c r="K36" s="101">
        <v>-1383.52294921875</v>
      </c>
      <c r="L36" s="55">
        <f t="shared" si="3"/>
        <v>-1369.01806640625</v>
      </c>
      <c r="M36" s="24">
        <f t="shared" si="4"/>
        <v>4.8359584082031244</v>
      </c>
      <c r="P36" s="15" t="s">
        <v>32</v>
      </c>
      <c r="Q36" s="26">
        <v>0.15</v>
      </c>
    </row>
    <row r="37" spans="2:17" x14ac:dyDescent="0.35">
      <c r="B37" s="21">
        <v>7</v>
      </c>
      <c r="C37" s="22">
        <f ca="1">+OFFSET(Summary!B$11,Summary!B37,0)</f>
        <v>7</v>
      </c>
      <c r="D37" s="22" t="str">
        <f ca="1">+OFFSET(Summary!B$11,Summary!C37,1)</f>
        <v>Runner 7</v>
      </c>
      <c r="E37" s="58">
        <f t="shared" ca="1" si="5"/>
        <v>0.43505049057074646</v>
      </c>
      <c r="F37" s="23">
        <f t="shared" ca="1" si="2"/>
        <v>0.448631046126302</v>
      </c>
      <c r="G37" s="57">
        <f ca="1">+M37*OFFSET(Summary!B$11,Summary!C37,4)</f>
        <v>1.3580555555555558E-2</v>
      </c>
      <c r="H37" s="18"/>
      <c r="I37" s="100">
        <v>2.5</v>
      </c>
      <c r="J37" s="101">
        <v>16</v>
      </c>
      <c r="K37" s="101">
        <v>-143</v>
      </c>
      <c r="L37" s="55">
        <f t="shared" si="3"/>
        <v>-127</v>
      </c>
      <c r="M37" s="24">
        <f t="shared" si="4"/>
        <v>2.4445000000000001</v>
      </c>
    </row>
    <row r="38" spans="2:17" x14ac:dyDescent="0.35">
      <c r="B38" s="21">
        <v>8</v>
      </c>
      <c r="C38" s="22">
        <f ca="1">+OFFSET(Summary!B$11,Summary!B38,0)</f>
        <v>8</v>
      </c>
      <c r="D38" s="22" t="str">
        <f ca="1">+OFFSET(Summary!B$11,Summary!C38,1)</f>
        <v>Runner 8</v>
      </c>
      <c r="E38" s="58">
        <f t="shared" ca="1" si="5"/>
        <v>0.448631046126302</v>
      </c>
      <c r="F38" s="23">
        <f t="shared" ca="1" si="2"/>
        <v>0.4607088239040798</v>
      </c>
      <c r="G38" s="57">
        <f ca="1">+M38*OFFSET(Summary!B$11,Summary!C38,4)</f>
        <v>1.2077777777777778E-2</v>
      </c>
      <c r="H38" s="18"/>
      <c r="I38" s="100">
        <v>2.2000000000000002</v>
      </c>
      <c r="J38" s="101">
        <v>2</v>
      </c>
      <c r="K38" s="101">
        <v>-56</v>
      </c>
      <c r="L38" s="55">
        <f t="shared" si="3"/>
        <v>-54</v>
      </c>
      <c r="M38" s="24">
        <f t="shared" si="4"/>
        <v>2.1739999999999999</v>
      </c>
    </row>
    <row r="39" spans="2:17" x14ac:dyDescent="0.35">
      <c r="B39" s="21">
        <v>9</v>
      </c>
      <c r="C39" s="22">
        <f ca="1">+OFFSET(Summary!B$11,Summary!B39,0)</f>
        <v>9</v>
      </c>
      <c r="D39" s="22" t="str">
        <f ca="1">+OFFSET(Summary!B$11,Summary!C39,1)</f>
        <v>Runner 9</v>
      </c>
      <c r="E39" s="58">
        <f t="shared" ca="1" si="5"/>
        <v>0.4607088239040798</v>
      </c>
      <c r="F39" s="23">
        <f t="shared" ca="1" si="2"/>
        <v>0.49678104612630203</v>
      </c>
      <c r="G39" s="57">
        <f ca="1">+M39*OFFSET(Summary!B$11,Summary!C39,4)</f>
        <v>3.6072222222222228E-2</v>
      </c>
      <c r="H39" s="18"/>
      <c r="I39" s="100">
        <v>6.4</v>
      </c>
      <c r="J39" s="101">
        <v>192</v>
      </c>
      <c r="K39" s="101">
        <v>-198</v>
      </c>
      <c r="L39" s="55">
        <f t="shared" si="3"/>
        <v>-6</v>
      </c>
      <c r="M39" s="24">
        <f t="shared" si="4"/>
        <v>6.4930000000000003</v>
      </c>
      <c r="P39" s="15" t="s">
        <v>35</v>
      </c>
      <c r="Q39" s="27">
        <v>41383.770833333336</v>
      </c>
    </row>
    <row r="40" spans="2:17" x14ac:dyDescent="0.35">
      <c r="B40" s="21">
        <v>10</v>
      </c>
      <c r="C40" s="22">
        <f ca="1">+OFFSET(Summary!B$11,Summary!B40,0)</f>
        <v>10</v>
      </c>
      <c r="D40" s="22" t="str">
        <f ca="1">+OFFSET(Summary!B$11,Summary!C40,1)</f>
        <v>Runner 10</v>
      </c>
      <c r="E40" s="58">
        <f t="shared" ca="1" si="5"/>
        <v>0.49678104612630203</v>
      </c>
      <c r="F40" s="23">
        <f t="shared" ca="1" si="2"/>
        <v>0.51381993501519097</v>
      </c>
      <c r="G40" s="57">
        <f ca="1">+M40*OFFSET(Summary!B$11,Summary!C40,4)</f>
        <v>1.7038888888888892E-2</v>
      </c>
      <c r="H40" s="18"/>
      <c r="I40" s="100">
        <v>3</v>
      </c>
      <c r="J40" s="101">
        <v>79</v>
      </c>
      <c r="K40" s="101">
        <v>-24</v>
      </c>
      <c r="L40" s="55">
        <f t="shared" si="3"/>
        <v>55</v>
      </c>
      <c r="M40" s="24">
        <f t="shared" si="4"/>
        <v>3.0670000000000002</v>
      </c>
      <c r="P40" s="15" t="s">
        <v>35</v>
      </c>
      <c r="Q40" s="27">
        <v>41384.270833333336</v>
      </c>
    </row>
    <row r="41" spans="2:17" x14ac:dyDescent="0.35">
      <c r="B41" s="21">
        <v>11</v>
      </c>
      <c r="C41" s="22">
        <f ca="1">+OFFSET(Summary!B$11,Summary!B41,0)</f>
        <v>11</v>
      </c>
      <c r="D41" s="22" t="str">
        <f ca="1">+OFFSET(Summary!B$11,Summary!C41,1)</f>
        <v>Runner 11</v>
      </c>
      <c r="E41" s="58">
        <f t="shared" ca="1" si="5"/>
        <v>0.51381993501519097</v>
      </c>
      <c r="F41" s="23">
        <f t="shared" ca="1" si="2"/>
        <v>0.53855604612630203</v>
      </c>
      <c r="G41" s="57">
        <f ca="1">+M41*OFFSET(Summary!B$11,Summary!C41,4)</f>
        <v>2.4736111111111115E-2</v>
      </c>
      <c r="H41" s="18"/>
      <c r="I41" s="100">
        <v>4.4000000000000004</v>
      </c>
      <c r="J41" s="101">
        <v>121</v>
      </c>
      <c r="K41" s="101">
        <v>-137</v>
      </c>
      <c r="L41" s="55">
        <f t="shared" si="3"/>
        <v>-16</v>
      </c>
      <c r="M41" s="24">
        <f t="shared" si="4"/>
        <v>4.4525000000000006</v>
      </c>
    </row>
    <row r="42" spans="2:17" x14ac:dyDescent="0.35">
      <c r="B42" s="21">
        <v>12</v>
      </c>
      <c r="C42" s="22">
        <f ca="1">+OFFSET(Summary!B$11,Summary!B42,0)</f>
        <v>12</v>
      </c>
      <c r="D42" s="22" t="str">
        <f ca="1">+OFFSET(Summary!B$11,Summary!C42,1)</f>
        <v>Runner 12</v>
      </c>
      <c r="E42" s="58">
        <f t="shared" ca="1" si="5"/>
        <v>0.53855604612630203</v>
      </c>
      <c r="F42" s="23">
        <f t="shared" ca="1" si="2"/>
        <v>0.5886493350151909</v>
      </c>
      <c r="G42" s="57">
        <f ca="1">+M42*OFFSET(Summary!B$11,Summary!C42,4)</f>
        <v>5.0093288888888886E-2</v>
      </c>
      <c r="H42" s="18"/>
      <c r="I42" s="100">
        <v>7.4047919999999996</v>
      </c>
      <c r="J42" s="101">
        <v>1798</v>
      </c>
      <c r="K42" s="101">
        <v>-372</v>
      </c>
      <c r="L42" s="55">
        <f t="shared" si="3"/>
        <v>1426</v>
      </c>
      <c r="M42" s="24">
        <f t="shared" si="4"/>
        <v>9.0167919999999988</v>
      </c>
    </row>
    <row r="43" spans="2:17" x14ac:dyDescent="0.35">
      <c r="B43" s="21">
        <v>13</v>
      </c>
      <c r="C43" s="22">
        <f ca="1">+OFFSET(Summary!B$11,Summary!B43-12,0)</f>
        <v>1</v>
      </c>
      <c r="D43" s="22" t="str">
        <f ca="1">+OFFSET(Summary!B$11,Summary!C43,1)</f>
        <v>Runner 1</v>
      </c>
      <c r="E43" s="58">
        <f t="shared" ca="1" si="5"/>
        <v>0.5886493350151909</v>
      </c>
      <c r="F43" s="23">
        <f t="shared" ca="1" si="2"/>
        <v>0.63176680557074649</v>
      </c>
      <c r="G43" s="57">
        <f ca="1">+M43*OFFSET(Summary!B$11,Summary!C43,4)*(1+$Q$35)</f>
        <v>4.3117470555555565E-2</v>
      </c>
      <c r="H43" s="18"/>
      <c r="I43" s="100">
        <v>8.6091259999999998</v>
      </c>
      <c r="J43" s="101">
        <v>659</v>
      </c>
      <c r="K43" s="101">
        <v>-2197</v>
      </c>
      <c r="L43" s="55">
        <f t="shared" si="3"/>
        <v>-1538</v>
      </c>
      <c r="M43" s="24">
        <f t="shared" si="4"/>
        <v>8.1696260000000009</v>
      </c>
    </row>
    <row r="44" spans="2:17" x14ac:dyDescent="0.35">
      <c r="B44" s="21">
        <v>14</v>
      </c>
      <c r="C44" s="22">
        <f ca="1">+OFFSET(Summary!B$11,Summary!B44-12,0)</f>
        <v>2</v>
      </c>
      <c r="D44" s="22" t="str">
        <f ca="1">+OFFSET(Summary!B$11,Summary!C44,1)</f>
        <v>Runner 2</v>
      </c>
      <c r="E44" s="58">
        <f t="shared" ca="1" si="5"/>
        <v>0.63176680557074649</v>
      </c>
      <c r="F44" s="23">
        <f t="shared" ca="1" si="2"/>
        <v>0.64262055557074649</v>
      </c>
      <c r="G44" s="57">
        <f ca="1">+M44*OFFSET(Summary!B$11,Summary!C44,4)*(1+$Q$35)</f>
        <v>1.0853750000000001E-2</v>
      </c>
      <c r="H44" s="18"/>
      <c r="I44" s="100">
        <v>2</v>
      </c>
      <c r="J44" s="101">
        <v>68</v>
      </c>
      <c r="K44" s="101">
        <v>-23</v>
      </c>
      <c r="L44" s="55">
        <f t="shared" si="3"/>
        <v>45</v>
      </c>
      <c r="M44" s="24">
        <f t="shared" si="4"/>
        <v>2.0565000000000002</v>
      </c>
    </row>
    <row r="45" spans="2:17" x14ac:dyDescent="0.35">
      <c r="B45" s="21">
        <v>15</v>
      </c>
      <c r="C45" s="22">
        <f ca="1">+OFFSET(Summary!B$11,Summary!B45-12,0)</f>
        <v>3</v>
      </c>
      <c r="D45" s="22" t="str">
        <f ca="1">+OFFSET(Summary!B$11,Summary!C45,1)</f>
        <v>Runner 3</v>
      </c>
      <c r="E45" s="58">
        <f t="shared" ca="1" si="5"/>
        <v>0.64262055557074649</v>
      </c>
      <c r="F45" s="23">
        <f t="shared" ca="1" si="2"/>
        <v>0.65974430557074648</v>
      </c>
      <c r="G45" s="57">
        <f ca="1">+M45*OFFSET(Summary!B$11,Summary!C45,4)*(1+$Q$35)</f>
        <v>1.7123750000000004E-2</v>
      </c>
      <c r="H45" s="18"/>
      <c r="I45" s="100">
        <v>3.1</v>
      </c>
      <c r="J45" s="101">
        <v>236</v>
      </c>
      <c r="K45" s="101">
        <v>-183</v>
      </c>
      <c r="L45" s="55">
        <f t="shared" si="3"/>
        <v>53</v>
      </c>
      <c r="M45" s="24">
        <f t="shared" si="4"/>
        <v>3.2445000000000004</v>
      </c>
    </row>
    <row r="46" spans="2:17" x14ac:dyDescent="0.35">
      <c r="B46" s="21">
        <v>16</v>
      </c>
      <c r="C46" s="22">
        <f ca="1">+OFFSET(Summary!B$11,Summary!B46-12,0)</f>
        <v>4</v>
      </c>
      <c r="D46" s="22" t="str">
        <f ca="1">+OFFSET(Summary!B$11,Summary!C46,1)</f>
        <v>Runner 4</v>
      </c>
      <c r="E46" s="58">
        <f t="shared" ca="1" si="5"/>
        <v>0.65974430557074648</v>
      </c>
      <c r="F46" s="23">
        <f t="shared" ca="1" si="2"/>
        <v>0.68546291668185755</v>
      </c>
      <c r="G46" s="57">
        <f ca="1">+M46*OFFSET(Summary!B$11,Summary!C46,4)*(1+$Q$35)</f>
        <v>2.5718611111111112E-2</v>
      </c>
      <c r="H46" s="18"/>
      <c r="I46" s="100">
        <v>4.7</v>
      </c>
      <c r="J46" s="101">
        <v>287</v>
      </c>
      <c r="K46" s="101">
        <v>-228</v>
      </c>
      <c r="L46" s="55">
        <f t="shared" si="3"/>
        <v>59</v>
      </c>
      <c r="M46" s="24">
        <f t="shared" si="4"/>
        <v>4.8730000000000002</v>
      </c>
    </row>
    <row r="47" spans="2:17" x14ac:dyDescent="0.35">
      <c r="B47" s="21">
        <v>17</v>
      </c>
      <c r="C47" s="22">
        <f ca="1">+OFFSET(Summary!B$11,Summary!B47-12,0)</f>
        <v>5</v>
      </c>
      <c r="D47" s="22" t="str">
        <f ca="1">+OFFSET(Summary!B$11,Summary!C47,1)</f>
        <v>Runner 5</v>
      </c>
      <c r="E47" s="58">
        <f t="shared" ca="1" si="5"/>
        <v>0.68546291668185755</v>
      </c>
      <c r="F47" s="23">
        <f t="shared" ca="1" si="2"/>
        <v>0.70640777779296871</v>
      </c>
      <c r="G47" s="57">
        <f ca="1">+M47*OFFSET(Summary!B$11,Summary!C47,4)*(1+$Q$35)</f>
        <v>2.0944861111111112E-2</v>
      </c>
      <c r="H47" s="18"/>
      <c r="I47" s="100">
        <v>3.9</v>
      </c>
      <c r="J47" s="101">
        <v>91</v>
      </c>
      <c r="K47" s="101">
        <v>-45</v>
      </c>
      <c r="L47" s="55">
        <f t="shared" si="3"/>
        <v>46</v>
      </c>
      <c r="M47" s="24">
        <f t="shared" si="4"/>
        <v>3.9685000000000001</v>
      </c>
    </row>
    <row r="48" spans="2:17" x14ac:dyDescent="0.35">
      <c r="B48" s="21">
        <v>18</v>
      </c>
      <c r="C48" s="22">
        <f ca="1">+OFFSET(Summary!B$11,Summary!B48-12,0)</f>
        <v>6</v>
      </c>
      <c r="D48" s="22" t="str">
        <f ca="1">+OFFSET(Summary!B$11,Summary!C48,1)</f>
        <v>Runner 6</v>
      </c>
      <c r="E48" s="58">
        <f t="shared" ca="1" si="5"/>
        <v>0.70640777779296871</v>
      </c>
      <c r="F48" s="23">
        <f t="shared" ca="1" si="2"/>
        <v>0.72834222223741318</v>
      </c>
      <c r="G48" s="57">
        <f ca="1">+M48*OFFSET(Summary!B$11,Summary!C48,4)*(1+$Q$35)</f>
        <v>2.1934444444444444E-2</v>
      </c>
      <c r="H48" s="18"/>
      <c r="I48" s="100">
        <v>4.0999999999999996</v>
      </c>
      <c r="J48" s="101">
        <v>108</v>
      </c>
      <c r="K48" s="101">
        <v>-104</v>
      </c>
      <c r="L48" s="55">
        <f t="shared" si="3"/>
        <v>4</v>
      </c>
      <c r="M48" s="24">
        <f t="shared" si="4"/>
        <v>4.1559999999999997</v>
      </c>
    </row>
    <row r="49" spans="2:13" x14ac:dyDescent="0.35">
      <c r="B49" s="21">
        <v>19</v>
      </c>
      <c r="C49" s="22">
        <f ca="1">+OFFSET(Summary!B$11,Summary!B49-12,0)</f>
        <v>7</v>
      </c>
      <c r="D49" s="22" t="str">
        <f ca="1">+OFFSET(Summary!B$11,Summary!C49,1)</f>
        <v>Runner 7</v>
      </c>
      <c r="E49" s="58">
        <f t="shared" ca="1" si="5"/>
        <v>0.72834222223741318</v>
      </c>
      <c r="F49" s="23">
        <f t="shared" ca="1" si="2"/>
        <v>0.75336680557074653</v>
      </c>
      <c r="G49" s="57">
        <f ca="1">+M49*OFFSET(Summary!B$11,Summary!C49,4)*(1+$Q$35)</f>
        <v>2.5024583333333329E-2</v>
      </c>
      <c r="H49" s="18"/>
      <c r="I49" s="100">
        <v>4.5999999999999996</v>
      </c>
      <c r="J49" s="101">
        <v>175</v>
      </c>
      <c r="K49" s="101">
        <v>-67</v>
      </c>
      <c r="L49" s="55">
        <f t="shared" si="3"/>
        <v>108</v>
      </c>
      <c r="M49" s="24">
        <f t="shared" si="4"/>
        <v>4.7414999999999994</v>
      </c>
    </row>
    <row r="50" spans="2:13" x14ac:dyDescent="0.35">
      <c r="B50" s="21">
        <v>20</v>
      </c>
      <c r="C50" s="22">
        <f ca="1">+OFFSET(Summary!B$11,Summary!B50-12,0)</f>
        <v>8</v>
      </c>
      <c r="D50" s="22" t="str">
        <f ca="1">+OFFSET(Summary!B$11,Summary!C50,1)</f>
        <v>Runner 8</v>
      </c>
      <c r="E50" s="58">
        <f t="shared" ca="1" si="5"/>
        <v>0.75336680557074653</v>
      </c>
      <c r="F50" s="23">
        <f t="shared" ca="1" si="2"/>
        <v>0.80088826501519095</v>
      </c>
      <c r="G50" s="57">
        <f ca="1">+M50*OFFSET(Summary!B$11,Summary!C50,4)*(1+$Q$35)</f>
        <v>4.7521459444444449E-2</v>
      </c>
      <c r="H50" s="18"/>
      <c r="I50" s="100">
        <v>8.2480659999999997</v>
      </c>
      <c r="J50" s="101">
        <v>906</v>
      </c>
      <c r="K50" s="101">
        <v>-300</v>
      </c>
      <c r="L50" s="55">
        <f t="shared" si="3"/>
        <v>606</v>
      </c>
      <c r="M50" s="24">
        <f t="shared" si="4"/>
        <v>9.0040659999999999</v>
      </c>
    </row>
    <row r="51" spans="2:13" x14ac:dyDescent="0.35">
      <c r="B51" s="21">
        <v>21</v>
      </c>
      <c r="C51" s="22">
        <f ca="1">+OFFSET(Summary!B$11,Summary!B51-12,0)</f>
        <v>9</v>
      </c>
      <c r="D51" s="22" t="str">
        <f ca="1">+OFFSET(Summary!B$11,Summary!C51,1)</f>
        <v>Runner 9</v>
      </c>
      <c r="E51" s="58">
        <f t="shared" ca="1" si="5"/>
        <v>0.80088826501519095</v>
      </c>
      <c r="F51" s="23">
        <f t="shared" ca="1" si="2"/>
        <v>0.8231129344596354</v>
      </c>
      <c r="G51" s="57">
        <f ca="1">+M51*OFFSET(Summary!B$11,Summary!C51,4)*(1+$Q$35)</f>
        <v>2.2224669444444449E-2</v>
      </c>
      <c r="H51" s="18"/>
      <c r="I51" s="100">
        <v>3.6269900000000002</v>
      </c>
      <c r="J51" s="101">
        <v>703</v>
      </c>
      <c r="K51" s="101">
        <v>-238</v>
      </c>
      <c r="L51" s="55">
        <f t="shared" si="3"/>
        <v>465</v>
      </c>
      <c r="M51" s="24">
        <f t="shared" si="4"/>
        <v>4.2109900000000007</v>
      </c>
    </row>
    <row r="52" spans="2:13" x14ac:dyDescent="0.35">
      <c r="B52" s="21">
        <v>22</v>
      </c>
      <c r="C52" s="22">
        <f ca="1">+OFFSET(Summary!B$11,Summary!B52-12,0)</f>
        <v>10</v>
      </c>
      <c r="D52" s="22" t="str">
        <f ca="1">+OFFSET(Summary!B$11,Summary!C52,1)</f>
        <v>Runner 10</v>
      </c>
      <c r="E52" s="58">
        <f t="shared" ca="1" si="5"/>
        <v>0.8231129344596354</v>
      </c>
      <c r="F52" s="23">
        <f t="shared" ca="1" si="2"/>
        <v>0.85196654557074647</v>
      </c>
      <c r="G52" s="57">
        <f ca="1">+M52*OFFSET(Summary!B$11,Summary!C52,4)*(1+$Q$35)</f>
        <v>2.8853611111111115E-2</v>
      </c>
      <c r="H52" s="18"/>
      <c r="I52" s="100">
        <v>5.9</v>
      </c>
      <c r="J52" s="101">
        <v>59</v>
      </c>
      <c r="K52" s="101">
        <v>-984</v>
      </c>
      <c r="L52" s="55">
        <f t="shared" si="3"/>
        <v>-925</v>
      </c>
      <c r="M52" s="24">
        <f t="shared" si="4"/>
        <v>5.4670000000000005</v>
      </c>
    </row>
    <row r="53" spans="2:13" x14ac:dyDescent="0.35">
      <c r="B53" s="21">
        <v>23</v>
      </c>
      <c r="C53" s="22">
        <f ca="1">+OFFSET(Summary!B$11,Summary!B53-12,0)</f>
        <v>11</v>
      </c>
      <c r="D53" s="22" t="str">
        <f ca="1">+OFFSET(Summary!B$11,Summary!C53,1)</f>
        <v>Runner 11</v>
      </c>
      <c r="E53" s="58">
        <f t="shared" ca="1" si="5"/>
        <v>0.85196654557074647</v>
      </c>
      <c r="F53" s="23">
        <f t="shared" ca="1" si="2"/>
        <v>0.89763515668185756</v>
      </c>
      <c r="G53" s="57">
        <f ca="1">+M53*OFFSET(Summary!B$11,Summary!C53,4)*(1+$Q$35)</f>
        <v>4.5668611111111104E-2</v>
      </c>
      <c r="H53" s="18"/>
      <c r="I53" s="100">
        <v>8.1999999999999993</v>
      </c>
      <c r="J53" s="101">
        <v>642</v>
      </c>
      <c r="K53" s="101">
        <v>-378</v>
      </c>
      <c r="L53" s="55">
        <f t="shared" si="3"/>
        <v>264</v>
      </c>
      <c r="M53" s="24">
        <f t="shared" si="4"/>
        <v>8.6529999999999987</v>
      </c>
    </row>
    <row r="54" spans="2:13" x14ac:dyDescent="0.35">
      <c r="B54" s="21">
        <v>24</v>
      </c>
      <c r="C54" s="22">
        <f ca="1">+OFFSET(Summary!B$11,Summary!B54-12,0)</f>
        <v>12</v>
      </c>
      <c r="D54" s="22" t="str">
        <f ca="1">+OFFSET(Summary!B$11,Summary!C54,1)</f>
        <v>Runner 12</v>
      </c>
      <c r="E54" s="58">
        <f t="shared" ca="1" si="5"/>
        <v>0.89763515668185756</v>
      </c>
      <c r="F54" s="23">
        <f t="shared" ca="1" si="2"/>
        <v>0.91822904557074647</v>
      </c>
      <c r="G54" s="57">
        <f ca="1">+M54*OFFSET(Summary!B$11,Summary!C54,4)*(1+$Q$35)</f>
        <v>2.0593888888888887E-2</v>
      </c>
      <c r="H54" s="18"/>
      <c r="I54" s="100">
        <v>3.8</v>
      </c>
      <c r="J54" s="101">
        <v>176</v>
      </c>
      <c r="K54" s="101">
        <v>-148</v>
      </c>
      <c r="L54" s="55">
        <f t="shared" si="3"/>
        <v>28</v>
      </c>
      <c r="M54" s="24">
        <f t="shared" si="4"/>
        <v>3.9020000000000001</v>
      </c>
    </row>
    <row r="55" spans="2:13" x14ac:dyDescent="0.35">
      <c r="B55" s="21">
        <v>25</v>
      </c>
      <c r="C55" s="22">
        <f ca="1">+OFFSET(Summary!B$11,Summary!B55-24,0)</f>
        <v>1</v>
      </c>
      <c r="D55" s="22" t="str">
        <f ca="1">+OFFSET(Summary!B$11,Summary!C55,1)</f>
        <v>Runner 1</v>
      </c>
      <c r="E55" s="58">
        <f t="shared" ca="1" si="5"/>
        <v>0.91822904557074647</v>
      </c>
      <c r="F55" s="23">
        <f t="shared" ca="1" si="2"/>
        <v>0.94152293445963531</v>
      </c>
      <c r="G55" s="57">
        <f ca="1">+M55*OFFSET(Summary!B$11,Summary!C55,4)*(1+$Q$36)</f>
        <v>2.3293888888888885E-2</v>
      </c>
      <c r="H55" s="18"/>
      <c r="I55" s="100">
        <v>3.5</v>
      </c>
      <c r="J55" s="101">
        <v>174</v>
      </c>
      <c r="K55" s="101">
        <v>-56</v>
      </c>
      <c r="L55" s="55">
        <f t="shared" si="3"/>
        <v>118</v>
      </c>
      <c r="M55" s="24">
        <f t="shared" si="4"/>
        <v>3.6459999999999999</v>
      </c>
    </row>
    <row r="56" spans="2:13" x14ac:dyDescent="0.35">
      <c r="B56" s="21">
        <v>26</v>
      </c>
      <c r="C56" s="22">
        <f ca="1">+OFFSET(Summary!B$11,Summary!B56-24,0)</f>
        <v>2</v>
      </c>
      <c r="D56" s="22" t="str">
        <f ca="1">+OFFSET(Summary!B$11,Summary!C56,1)</f>
        <v>Runner 2</v>
      </c>
      <c r="E56" s="58">
        <f t="shared" ca="1" si="5"/>
        <v>0.94152293445963531</v>
      </c>
      <c r="F56" s="23">
        <f t="shared" ca="1" si="2"/>
        <v>0.97386395640407974</v>
      </c>
      <c r="G56" s="57">
        <f ca="1">+M56*OFFSET(Summary!B$11,Summary!C56,4)*(1+$Q$36)</f>
        <v>3.2341021944444451E-2</v>
      </c>
      <c r="H56" s="18"/>
      <c r="I56" s="100">
        <v>4.9075730000000002</v>
      </c>
      <c r="J56" s="101">
        <v>219</v>
      </c>
      <c r="K56" s="101">
        <v>-129</v>
      </c>
      <c r="L56" s="55">
        <f t="shared" si="3"/>
        <v>90</v>
      </c>
      <c r="M56" s="24">
        <f t="shared" si="4"/>
        <v>5.0620730000000007</v>
      </c>
    </row>
    <row r="57" spans="2:13" x14ac:dyDescent="0.35">
      <c r="B57" s="21">
        <v>27</v>
      </c>
      <c r="C57" s="22">
        <f ca="1">+OFFSET(Summary!B$11,Summary!B57-24,0)</f>
        <v>3</v>
      </c>
      <c r="D57" s="22" t="str">
        <f ca="1">+OFFSET(Summary!B$11,Summary!C57,1)</f>
        <v>Runner 3</v>
      </c>
      <c r="E57" s="58">
        <f t="shared" ca="1" si="5"/>
        <v>0.97386395640407974</v>
      </c>
      <c r="F57" s="23">
        <f t="shared" ca="1" si="2"/>
        <v>1.0357081133485242</v>
      </c>
      <c r="G57" s="57">
        <f ca="1">+M57*OFFSET(Summary!B$11,Summary!C57,4)*(1+$Q$36)</f>
        <v>6.1844156944444444E-2</v>
      </c>
      <c r="H57" s="18"/>
      <c r="I57" s="100">
        <v>8.9629549999999991</v>
      </c>
      <c r="J57" s="102">
        <v>798</v>
      </c>
      <c r="K57" s="101">
        <v>-162</v>
      </c>
      <c r="L57" s="55">
        <f t="shared" si="3"/>
        <v>636</v>
      </c>
      <c r="M57" s="24">
        <f t="shared" si="4"/>
        <v>9.6799549999999996</v>
      </c>
    </row>
    <row r="58" spans="2:13" x14ac:dyDescent="0.35">
      <c r="B58" s="21">
        <v>28</v>
      </c>
      <c r="C58" s="22">
        <f ca="1">+OFFSET(Summary!B$11,Summary!B58-24,0)</f>
        <v>4</v>
      </c>
      <c r="D58" s="22" t="str">
        <f ca="1">+OFFSET(Summary!B$11,Summary!C58,1)</f>
        <v>Runner 4</v>
      </c>
      <c r="E58" s="58">
        <f t="shared" ca="1" si="5"/>
        <v>1.0357081133485242</v>
      </c>
      <c r="F58" s="23">
        <f t="shared" ca="1" si="2"/>
        <v>1.0544179744596354</v>
      </c>
      <c r="G58" s="57">
        <f ca="1">+M58*OFFSET(Summary!B$11,Summary!C58,4)*(1+$Q$36)</f>
        <v>1.8709861111111108E-2</v>
      </c>
      <c r="H58" s="18"/>
      <c r="I58" s="100">
        <v>2.8</v>
      </c>
      <c r="J58" s="101">
        <v>199</v>
      </c>
      <c r="K58" s="101">
        <v>-141</v>
      </c>
      <c r="L58" s="55">
        <f t="shared" si="3"/>
        <v>58</v>
      </c>
      <c r="M58" s="24">
        <f t="shared" si="4"/>
        <v>2.9284999999999997</v>
      </c>
    </row>
    <row r="59" spans="2:13" x14ac:dyDescent="0.35">
      <c r="B59" s="21">
        <v>29</v>
      </c>
      <c r="C59" s="22">
        <f ca="1">+OFFSET(Summary!B$11,Summary!B59-24,0)</f>
        <v>5</v>
      </c>
      <c r="D59" s="22" t="str">
        <f ca="1">+OFFSET(Summary!B$11,Summary!C59,1)</f>
        <v>Runner 5</v>
      </c>
      <c r="E59" s="58">
        <f t="shared" ca="1" si="5"/>
        <v>1.0544179744596354</v>
      </c>
      <c r="F59" s="23">
        <f t="shared" ca="1" si="2"/>
        <v>1.081267280015191</v>
      </c>
      <c r="G59" s="57">
        <f ca="1">+M59*OFFSET(Summary!B$11,Summary!C59,4)*(1+$Q$36)</f>
        <v>2.684930555555556E-2</v>
      </c>
      <c r="H59" s="18"/>
      <c r="I59" s="100">
        <v>4</v>
      </c>
      <c r="J59" s="101">
        <v>288</v>
      </c>
      <c r="K59" s="101">
        <v>-171</v>
      </c>
      <c r="L59" s="55">
        <f t="shared" si="3"/>
        <v>117</v>
      </c>
      <c r="M59" s="24">
        <f t="shared" si="4"/>
        <v>4.2025000000000006</v>
      </c>
    </row>
    <row r="60" spans="2:13" x14ac:dyDescent="0.35">
      <c r="B60" s="21">
        <v>30</v>
      </c>
      <c r="C60" s="22">
        <f ca="1">+OFFSET(Summary!B$11,Summary!B60-24,0)</f>
        <v>6</v>
      </c>
      <c r="D60" s="22" t="str">
        <f ca="1">+OFFSET(Summary!B$11,Summary!C60,1)</f>
        <v>Runner 6</v>
      </c>
      <c r="E60" s="58">
        <f t="shared" ca="1" si="5"/>
        <v>1.081267280015191</v>
      </c>
      <c r="F60" s="23">
        <f t="shared" ca="1" si="2"/>
        <v>1.0965686689040799</v>
      </c>
      <c r="G60" s="57">
        <f ca="1">+M60*OFFSET(Summary!B$11,Summary!C60,4)*(1+$Q$36)</f>
        <v>1.5301388888888885E-2</v>
      </c>
      <c r="H60" s="18"/>
      <c r="I60" s="100">
        <v>2.4</v>
      </c>
      <c r="J60" s="101">
        <v>54</v>
      </c>
      <c r="K60" s="101">
        <v>-118</v>
      </c>
      <c r="L60" s="55">
        <f t="shared" si="3"/>
        <v>-64</v>
      </c>
      <c r="M60" s="24">
        <f t="shared" si="4"/>
        <v>2.3949999999999996</v>
      </c>
    </row>
    <row r="61" spans="2:13" x14ac:dyDescent="0.35">
      <c r="B61" s="21">
        <v>31</v>
      </c>
      <c r="C61" s="22">
        <f ca="1">+OFFSET(Summary!B$11,Summary!B61-24,0)</f>
        <v>7</v>
      </c>
      <c r="D61" s="22" t="str">
        <f ca="1">+OFFSET(Summary!B$11,Summary!C61,1)</f>
        <v>Runner 7</v>
      </c>
      <c r="E61" s="58">
        <f t="shared" ca="1" si="5"/>
        <v>1.0965686689040799</v>
      </c>
      <c r="F61" s="23">
        <f t="shared" ca="1" si="2"/>
        <v>1.1324550577929688</v>
      </c>
      <c r="G61" s="57">
        <f ca="1">+M61*OFFSET(Summary!B$11,Summary!C61,4)*(1+$Q$36)</f>
        <v>3.5886388888888891E-2</v>
      </c>
      <c r="H61" s="18"/>
      <c r="I61" s="100">
        <v>5.4</v>
      </c>
      <c r="J61" s="101">
        <v>389</v>
      </c>
      <c r="K61" s="101">
        <v>-344</v>
      </c>
      <c r="L61" s="55">
        <f t="shared" si="3"/>
        <v>45</v>
      </c>
      <c r="M61" s="24">
        <f t="shared" si="4"/>
        <v>5.6170000000000009</v>
      </c>
    </row>
    <row r="62" spans="2:13" x14ac:dyDescent="0.35">
      <c r="B62" s="21">
        <v>32</v>
      </c>
      <c r="C62" s="22">
        <f ca="1">+OFFSET(Summary!B$11,Summary!B62-24,0)</f>
        <v>8</v>
      </c>
      <c r="D62" s="22" t="str">
        <f ca="1">+OFFSET(Summary!B$11,Summary!C62,1)</f>
        <v>Runner 8</v>
      </c>
      <c r="E62" s="58">
        <f t="shared" ca="1" si="5"/>
        <v>1.1324550577929688</v>
      </c>
      <c r="F62" s="23">
        <f t="shared" ca="1" si="2"/>
        <v>1.1625243633485245</v>
      </c>
      <c r="G62" s="57">
        <f ca="1">+M62*OFFSET(Summary!B$11,Summary!C62,4)*(1+$Q$36)</f>
        <v>3.0069305555555557E-2</v>
      </c>
      <c r="H62" s="18"/>
      <c r="I62" s="100">
        <v>4.8</v>
      </c>
      <c r="J62" s="101">
        <v>264</v>
      </c>
      <c r="K62" s="101">
        <v>-715</v>
      </c>
      <c r="L62" s="55">
        <f t="shared" si="3"/>
        <v>-451</v>
      </c>
      <c r="M62" s="24">
        <f t="shared" si="4"/>
        <v>4.7065000000000001</v>
      </c>
    </row>
    <row r="63" spans="2:13" x14ac:dyDescent="0.35">
      <c r="B63" s="21">
        <v>33</v>
      </c>
      <c r="C63" s="22">
        <f ca="1">+OFFSET(Summary!B$11,Summary!B63-24,0)</f>
        <v>9</v>
      </c>
      <c r="D63" s="22" t="str">
        <f ca="1">+OFFSET(Summary!B$11,Summary!C63,1)</f>
        <v>Runner 9</v>
      </c>
      <c r="E63" s="58">
        <f t="shared" ca="1" si="5"/>
        <v>1.1625243633485245</v>
      </c>
      <c r="F63" s="23">
        <f t="shared" ca="1" si="2"/>
        <v>1.1946892244596357</v>
      </c>
      <c r="G63" s="57">
        <f ca="1">+M63*OFFSET(Summary!B$11,Summary!C63,4)*(1+$Q$36)</f>
        <v>3.2164861111111109E-2</v>
      </c>
      <c r="H63" s="18"/>
      <c r="I63" s="100">
        <v>4.7</v>
      </c>
      <c r="J63" s="101">
        <v>371</v>
      </c>
      <c r="K63" s="101">
        <v>-73</v>
      </c>
      <c r="L63" s="55">
        <f t="shared" si="3"/>
        <v>298</v>
      </c>
      <c r="M63" s="24">
        <f t="shared" si="4"/>
        <v>5.0344999999999995</v>
      </c>
    </row>
    <row r="64" spans="2:13" x14ac:dyDescent="0.35">
      <c r="B64" s="21">
        <v>34</v>
      </c>
      <c r="C64" s="22">
        <f ca="1">+OFFSET(Summary!B$11,Summary!B64-24,0)</f>
        <v>10</v>
      </c>
      <c r="D64" s="22" t="str">
        <f ca="1">+OFFSET(Summary!B$11,Summary!C64,1)</f>
        <v>Runner 10</v>
      </c>
      <c r="E64" s="58">
        <f t="shared" ca="1" si="5"/>
        <v>1.1946892244596357</v>
      </c>
      <c r="F64" s="23">
        <f t="shared" ca="1" si="2"/>
        <v>1.2358656133485246</v>
      </c>
      <c r="G64" s="57">
        <f ca="1">+M64*OFFSET(Summary!B$11,Summary!C64,4)*(1+$Q$36)</f>
        <v>4.1176388888888887E-2</v>
      </c>
      <c r="H64" s="18"/>
      <c r="I64" s="100">
        <v>6.3</v>
      </c>
      <c r="J64" s="101">
        <v>338</v>
      </c>
      <c r="K64" s="101">
        <v>-386</v>
      </c>
      <c r="L64" s="55">
        <f t="shared" si="3"/>
        <v>-48</v>
      </c>
      <c r="M64" s="24">
        <f t="shared" si="4"/>
        <v>6.4450000000000003</v>
      </c>
    </row>
    <row r="65" spans="2:13" x14ac:dyDescent="0.35">
      <c r="B65" s="21">
        <v>35</v>
      </c>
      <c r="C65" s="22">
        <f ca="1">+OFFSET(Summary!B$11,Summary!B65-24,0)</f>
        <v>11</v>
      </c>
      <c r="D65" s="22" t="str">
        <f ca="1">+OFFSET(Summary!B$11,Summary!C65,1)</f>
        <v>Runner 11</v>
      </c>
      <c r="E65" s="58">
        <f t="shared" ca="1" si="5"/>
        <v>1.2358656133485246</v>
      </c>
      <c r="F65" s="23">
        <f t="shared" ca="1" si="2"/>
        <v>1.2501607522374134</v>
      </c>
      <c r="G65" s="57">
        <f ca="1">+M65*OFFSET(Summary!B$11,Summary!C65,4)*(1+$Q$36)</f>
        <v>1.429513888888889E-2</v>
      </c>
      <c r="H65" s="18"/>
      <c r="I65" s="100">
        <v>2.2000000000000002</v>
      </c>
      <c r="J65" s="101">
        <v>69</v>
      </c>
      <c r="K65" s="101">
        <v>-63</v>
      </c>
      <c r="L65" s="55">
        <f t="shared" si="3"/>
        <v>6</v>
      </c>
      <c r="M65" s="24">
        <f t="shared" si="4"/>
        <v>2.2375000000000003</v>
      </c>
    </row>
    <row r="66" spans="2:13" ht="15" thickBot="1" x14ac:dyDescent="0.4">
      <c r="B66" s="28">
        <v>36</v>
      </c>
      <c r="C66" s="29">
        <f ca="1">+OFFSET(Summary!B$11,Summary!B66-24,0)</f>
        <v>12</v>
      </c>
      <c r="D66" s="29" t="str">
        <f ca="1">+OFFSET(Summary!B$11,Summary!C66,1)</f>
        <v>Runner 12</v>
      </c>
      <c r="E66" s="59">
        <f t="shared" ca="1" si="5"/>
        <v>1.2501607522374134</v>
      </c>
      <c r="F66" s="30">
        <f ca="1">+E66+G66</f>
        <v>1.2905481133485246</v>
      </c>
      <c r="G66" s="60">
        <f ca="1">+M66*OFFSET(Summary!B$11,Summary!C66,4)*(1+$Q$36)</f>
        <v>4.038736111111111E-2</v>
      </c>
      <c r="H66" s="31"/>
      <c r="I66" s="100">
        <v>5.9</v>
      </c>
      <c r="J66" s="101">
        <v>877</v>
      </c>
      <c r="K66" s="101">
        <v>-911</v>
      </c>
      <c r="L66" s="56">
        <f t="shared" si="3"/>
        <v>-34</v>
      </c>
      <c r="M66" s="32">
        <f t="shared" si="4"/>
        <v>6.3215000000000003</v>
      </c>
    </row>
    <row r="69" spans="2:13" x14ac:dyDescent="0.35">
      <c r="G69" s="33"/>
    </row>
    <row r="70" spans="2:13" x14ac:dyDescent="0.35">
      <c r="G70" s="33"/>
    </row>
  </sheetData>
  <protectedRanges>
    <protectedRange sqref="C12:C28 I28 D12:E26" name="Range1"/>
    <protectedRange sqref="C16:D16 E12:E23" name="Range1_1"/>
    <protectedRange sqref="C15:D15 C18:D18" name="Range1_2"/>
    <protectedRange sqref="C22:D22" name="Range1_3"/>
    <protectedRange sqref="D23 C23:C28 D24:E26 I28" name="Range1_4"/>
    <protectedRange sqref="C21:D21 C19:D19" name="Range1_5"/>
  </protectedRanges>
  <mergeCells count="5">
    <mergeCell ref="D28:E28"/>
    <mergeCell ref="B27:C27"/>
    <mergeCell ref="B28:C28"/>
    <mergeCell ref="D27:E27"/>
    <mergeCell ref="G28:L28"/>
  </mergeCells>
  <conditionalFormatting sqref="E31:E66">
    <cfRule type="cellIs" dxfId="0" priority="2" operator="between">
      <formula>$Q$39</formula>
      <formula>$Q$40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"/>
  <sheetViews>
    <sheetView workbookViewId="0">
      <selection activeCell="C2" sqref="C2:C37"/>
    </sheetView>
  </sheetViews>
  <sheetFormatPr defaultRowHeight="14.5" x14ac:dyDescent="0.35"/>
  <cols>
    <col min="4" max="4" width="15.26953125" customWidth="1"/>
  </cols>
  <sheetData>
    <row r="1" spans="1:4" x14ac:dyDescent="0.35">
      <c r="A1" t="s">
        <v>19</v>
      </c>
      <c r="B1" s="97" t="s">
        <v>54</v>
      </c>
      <c r="C1" s="97" t="s">
        <v>55</v>
      </c>
      <c r="D1" s="97" t="s">
        <v>56</v>
      </c>
    </row>
    <row r="2" spans="1:4" x14ac:dyDescent="0.35">
      <c r="A2" s="12">
        <v>1</v>
      </c>
      <c r="B2" s="97">
        <v>6.6</v>
      </c>
      <c r="C2" s="12">
        <v>-710</v>
      </c>
      <c r="D2" s="12">
        <v>607</v>
      </c>
    </row>
    <row r="3" spans="1:4" x14ac:dyDescent="0.35">
      <c r="A3" s="12">
        <v>2</v>
      </c>
      <c r="B3" s="97">
        <v>8.4</v>
      </c>
      <c r="C3" s="98">
        <v>-216</v>
      </c>
      <c r="D3" s="98">
        <v>475</v>
      </c>
    </row>
    <row r="4" spans="1:4" x14ac:dyDescent="0.35">
      <c r="A4" s="12">
        <v>3</v>
      </c>
      <c r="B4" s="97">
        <v>5.3</v>
      </c>
      <c r="C4" s="12">
        <v>-85</v>
      </c>
      <c r="D4" s="12">
        <v>248</v>
      </c>
    </row>
    <row r="5" spans="1:4" x14ac:dyDescent="0.35">
      <c r="A5" s="12">
        <v>4</v>
      </c>
      <c r="B5" s="97">
        <v>4.4000000000000004</v>
      </c>
      <c r="C5" s="12">
        <v>-143.642578125</v>
      </c>
      <c r="D5" s="12">
        <v>269.9921875</v>
      </c>
    </row>
    <row r="6" spans="1:4" x14ac:dyDescent="0.35">
      <c r="A6" s="12">
        <v>5</v>
      </c>
      <c r="B6" s="97">
        <v>8.8156879999999997</v>
      </c>
      <c r="C6" s="12">
        <v>-58.3037109375</v>
      </c>
      <c r="D6" s="12">
        <v>1463.9228515625</v>
      </c>
    </row>
    <row r="7" spans="1:4" x14ac:dyDescent="0.35">
      <c r="A7" s="12">
        <v>6</v>
      </c>
      <c r="B7" s="97">
        <v>5.5132149999999998</v>
      </c>
      <c r="C7" s="12">
        <v>-1383.52294921875</v>
      </c>
      <c r="D7" s="12">
        <v>14.5048828125</v>
      </c>
    </row>
    <row r="8" spans="1:4" x14ac:dyDescent="0.35">
      <c r="A8" s="12">
        <v>7</v>
      </c>
      <c r="B8" s="97">
        <v>2.5</v>
      </c>
      <c r="C8" s="12">
        <v>-143</v>
      </c>
      <c r="D8" s="12">
        <v>16</v>
      </c>
    </row>
    <row r="9" spans="1:4" x14ac:dyDescent="0.35">
      <c r="A9" s="12">
        <v>8</v>
      </c>
      <c r="B9" s="97">
        <v>2.2000000000000002</v>
      </c>
      <c r="C9" s="12">
        <v>-56</v>
      </c>
      <c r="D9" s="12">
        <v>2</v>
      </c>
    </row>
    <row r="10" spans="1:4" x14ac:dyDescent="0.35">
      <c r="A10" s="12">
        <v>9</v>
      </c>
      <c r="B10" s="97">
        <v>6.4</v>
      </c>
      <c r="C10" s="12">
        <v>-198</v>
      </c>
      <c r="D10" s="12">
        <v>192</v>
      </c>
    </row>
    <row r="11" spans="1:4" x14ac:dyDescent="0.35">
      <c r="A11" s="12">
        <v>10</v>
      </c>
      <c r="B11" s="97">
        <v>3</v>
      </c>
      <c r="C11" s="12">
        <v>-24</v>
      </c>
      <c r="D11" s="12">
        <v>79</v>
      </c>
    </row>
    <row r="12" spans="1:4" x14ac:dyDescent="0.35">
      <c r="A12" s="12">
        <v>11</v>
      </c>
      <c r="B12" s="97">
        <v>4.4000000000000004</v>
      </c>
      <c r="C12" s="12">
        <v>-137</v>
      </c>
      <c r="D12" s="12">
        <v>121</v>
      </c>
    </row>
    <row r="13" spans="1:4" x14ac:dyDescent="0.35">
      <c r="A13" s="12">
        <v>12</v>
      </c>
      <c r="B13" s="97">
        <v>7.4047919999999996</v>
      </c>
      <c r="C13" s="12">
        <v>-372</v>
      </c>
      <c r="D13" s="12">
        <v>1798</v>
      </c>
    </row>
    <row r="14" spans="1:4" x14ac:dyDescent="0.35">
      <c r="A14" s="12">
        <v>13</v>
      </c>
      <c r="B14" s="97">
        <v>8.6091259999999998</v>
      </c>
      <c r="C14" s="12">
        <v>-2197</v>
      </c>
      <c r="D14" s="12">
        <v>659</v>
      </c>
    </row>
    <row r="15" spans="1:4" x14ac:dyDescent="0.35">
      <c r="A15" s="12">
        <v>14</v>
      </c>
      <c r="B15" s="97">
        <v>2</v>
      </c>
      <c r="C15" s="12">
        <v>-23</v>
      </c>
      <c r="D15" s="12">
        <v>68</v>
      </c>
    </row>
    <row r="16" spans="1:4" x14ac:dyDescent="0.35">
      <c r="A16" s="12">
        <v>15</v>
      </c>
      <c r="B16" s="97">
        <v>3.1</v>
      </c>
      <c r="C16" s="12">
        <v>-183</v>
      </c>
      <c r="D16" s="12">
        <v>236</v>
      </c>
    </row>
    <row r="17" spans="1:4" x14ac:dyDescent="0.35">
      <c r="A17" s="12">
        <v>16</v>
      </c>
      <c r="B17" s="97">
        <v>4.7</v>
      </c>
      <c r="C17" s="12">
        <v>-228</v>
      </c>
      <c r="D17" s="12">
        <v>287</v>
      </c>
    </row>
    <row r="18" spans="1:4" x14ac:dyDescent="0.35">
      <c r="A18" s="12">
        <v>17</v>
      </c>
      <c r="B18" s="97">
        <v>3.9</v>
      </c>
      <c r="C18" s="12">
        <v>-45</v>
      </c>
      <c r="D18" s="12">
        <v>91</v>
      </c>
    </row>
    <row r="19" spans="1:4" x14ac:dyDescent="0.35">
      <c r="A19" s="12">
        <v>18</v>
      </c>
      <c r="B19" s="97">
        <v>4.0999999999999996</v>
      </c>
      <c r="C19" s="12">
        <v>-104</v>
      </c>
      <c r="D19" s="12">
        <v>108</v>
      </c>
    </row>
    <row r="20" spans="1:4" x14ac:dyDescent="0.35">
      <c r="A20" s="12">
        <v>19</v>
      </c>
      <c r="B20" s="97">
        <v>4.5999999999999996</v>
      </c>
      <c r="C20" s="12">
        <v>-67</v>
      </c>
      <c r="D20" s="12">
        <v>175</v>
      </c>
    </row>
    <row r="21" spans="1:4" x14ac:dyDescent="0.35">
      <c r="A21" s="12">
        <v>20</v>
      </c>
      <c r="B21" s="97">
        <v>8.2480659999999997</v>
      </c>
      <c r="C21" s="12">
        <v>-300</v>
      </c>
      <c r="D21" s="12">
        <v>906</v>
      </c>
    </row>
    <row r="22" spans="1:4" x14ac:dyDescent="0.35">
      <c r="A22" s="12">
        <v>21</v>
      </c>
      <c r="B22" s="97">
        <v>3.6269900000000002</v>
      </c>
      <c r="C22" s="12">
        <v>-238</v>
      </c>
      <c r="D22" s="12">
        <v>703</v>
      </c>
    </row>
    <row r="23" spans="1:4" x14ac:dyDescent="0.35">
      <c r="A23" s="12">
        <v>22</v>
      </c>
      <c r="B23" s="97">
        <v>5.9</v>
      </c>
      <c r="C23" s="12">
        <v>-984</v>
      </c>
      <c r="D23" s="12">
        <v>59</v>
      </c>
    </row>
    <row r="24" spans="1:4" x14ac:dyDescent="0.35">
      <c r="A24" s="12">
        <v>23</v>
      </c>
      <c r="B24" s="97">
        <v>8.1999999999999993</v>
      </c>
      <c r="C24" s="12">
        <v>-378</v>
      </c>
      <c r="D24" s="12">
        <v>642</v>
      </c>
    </row>
    <row r="25" spans="1:4" x14ac:dyDescent="0.35">
      <c r="A25" s="12">
        <v>24</v>
      </c>
      <c r="B25" s="97">
        <v>3.8</v>
      </c>
      <c r="C25" s="12">
        <v>-148</v>
      </c>
      <c r="D25" s="12">
        <v>176</v>
      </c>
    </row>
    <row r="26" spans="1:4" x14ac:dyDescent="0.35">
      <c r="A26" s="12">
        <v>25</v>
      </c>
      <c r="B26" s="97">
        <v>3.5</v>
      </c>
      <c r="C26" s="12">
        <v>-56</v>
      </c>
      <c r="D26" s="12">
        <v>174</v>
      </c>
    </row>
    <row r="27" spans="1:4" x14ac:dyDescent="0.35">
      <c r="A27" s="12">
        <v>26</v>
      </c>
      <c r="B27" s="97">
        <v>4.9075730000000002</v>
      </c>
      <c r="C27" s="12">
        <v>-129</v>
      </c>
      <c r="D27" s="12">
        <v>219</v>
      </c>
    </row>
    <row r="28" spans="1:4" x14ac:dyDescent="0.35">
      <c r="A28" s="12">
        <v>27</v>
      </c>
      <c r="B28" s="97">
        <v>8.9629549999999991</v>
      </c>
      <c r="C28" s="12">
        <v>-162</v>
      </c>
      <c r="D28" s="98">
        <v>798</v>
      </c>
    </row>
    <row r="29" spans="1:4" x14ac:dyDescent="0.35">
      <c r="A29" s="12">
        <v>28</v>
      </c>
      <c r="B29" s="97">
        <v>2.8</v>
      </c>
      <c r="C29" s="12">
        <v>-141</v>
      </c>
      <c r="D29" s="12">
        <v>199</v>
      </c>
    </row>
    <row r="30" spans="1:4" x14ac:dyDescent="0.35">
      <c r="A30" s="12">
        <v>29</v>
      </c>
      <c r="B30" s="97">
        <v>4</v>
      </c>
      <c r="C30" s="12">
        <v>-171</v>
      </c>
      <c r="D30" s="12">
        <v>288</v>
      </c>
    </row>
    <row r="31" spans="1:4" x14ac:dyDescent="0.35">
      <c r="A31" s="12">
        <v>30</v>
      </c>
      <c r="B31" s="97">
        <v>2.4</v>
      </c>
      <c r="C31" s="12">
        <v>-118</v>
      </c>
      <c r="D31" s="12">
        <v>54</v>
      </c>
    </row>
    <row r="32" spans="1:4" x14ac:dyDescent="0.35">
      <c r="A32" s="12">
        <v>31</v>
      </c>
      <c r="B32" s="97">
        <v>5.4</v>
      </c>
      <c r="C32" s="12">
        <v>-344</v>
      </c>
      <c r="D32" s="12">
        <v>389</v>
      </c>
    </row>
    <row r="33" spans="1:4" x14ac:dyDescent="0.35">
      <c r="A33" s="12">
        <v>32</v>
      </c>
      <c r="B33" s="97">
        <v>4.8</v>
      </c>
      <c r="C33" s="12">
        <v>-715</v>
      </c>
      <c r="D33" s="12">
        <v>264</v>
      </c>
    </row>
    <row r="34" spans="1:4" x14ac:dyDescent="0.35">
      <c r="A34" s="12">
        <v>33</v>
      </c>
      <c r="B34" s="97">
        <v>4.7</v>
      </c>
      <c r="C34" s="12">
        <v>-73</v>
      </c>
      <c r="D34" s="12">
        <v>371</v>
      </c>
    </row>
    <row r="35" spans="1:4" x14ac:dyDescent="0.35">
      <c r="A35" s="12">
        <v>34</v>
      </c>
      <c r="B35" s="97">
        <v>6.3</v>
      </c>
      <c r="C35" s="12">
        <v>-386</v>
      </c>
      <c r="D35" s="12">
        <v>338</v>
      </c>
    </row>
    <row r="36" spans="1:4" x14ac:dyDescent="0.35">
      <c r="A36" s="12">
        <v>35</v>
      </c>
      <c r="B36" s="97">
        <v>2.2000000000000002</v>
      </c>
      <c r="C36" s="12">
        <v>-63</v>
      </c>
      <c r="D36" s="12">
        <v>69</v>
      </c>
    </row>
    <row r="37" spans="1:4" x14ac:dyDescent="0.35">
      <c r="A37" s="12">
        <v>36</v>
      </c>
      <c r="B37" s="97">
        <v>5.9</v>
      </c>
      <c r="C37" s="12">
        <v>-911</v>
      </c>
      <c r="D37" s="12">
        <v>877</v>
      </c>
    </row>
    <row r="38" spans="1:4" x14ac:dyDescent="0.35">
      <c r="B38" s="97"/>
      <c r="C38" s="99"/>
      <c r="D38" s="99"/>
    </row>
    <row r="39" spans="1:4" x14ac:dyDescent="0.35">
      <c r="D39" s="12"/>
    </row>
    <row r="40" spans="1:4" x14ac:dyDescent="0.35">
      <c r="D40" s="12"/>
    </row>
    <row r="41" spans="1:4" x14ac:dyDescent="0.35">
      <c r="D41" s="12"/>
    </row>
    <row r="42" spans="1:4" x14ac:dyDescent="0.35">
      <c r="D42" s="12"/>
    </row>
    <row r="43" spans="1:4" x14ac:dyDescent="0.35">
      <c r="D43" s="12"/>
    </row>
    <row r="44" spans="1:4" x14ac:dyDescent="0.35">
      <c r="D44" s="12"/>
    </row>
    <row r="45" spans="1:4" x14ac:dyDescent="0.35">
      <c r="D45" s="12"/>
    </row>
    <row r="46" spans="1:4" x14ac:dyDescent="0.35">
      <c r="D46" s="12"/>
    </row>
    <row r="47" spans="1:4" x14ac:dyDescent="0.35">
      <c r="D47" s="12"/>
    </row>
    <row r="48" spans="1:4" x14ac:dyDescent="0.35">
      <c r="D48" s="12"/>
    </row>
    <row r="49" spans="4:4" x14ac:dyDescent="0.35">
      <c r="D49" s="12"/>
    </row>
    <row r="50" spans="4:4" x14ac:dyDescent="0.35">
      <c r="D50" s="12"/>
    </row>
    <row r="51" spans="4:4" x14ac:dyDescent="0.35">
      <c r="D51" s="12"/>
    </row>
    <row r="52" spans="4:4" x14ac:dyDescent="0.35">
      <c r="D52" s="12"/>
    </row>
    <row r="53" spans="4:4" x14ac:dyDescent="0.35">
      <c r="D53" s="12"/>
    </row>
    <row r="54" spans="4:4" x14ac:dyDescent="0.35">
      <c r="D54" s="12"/>
    </row>
    <row r="55" spans="4:4" x14ac:dyDescent="0.35">
      <c r="D55" s="12"/>
    </row>
    <row r="56" spans="4:4" x14ac:dyDescent="0.35">
      <c r="D56" s="12"/>
    </row>
    <row r="57" spans="4:4" x14ac:dyDescent="0.35">
      <c r="D57" s="12"/>
    </row>
    <row r="58" spans="4:4" x14ac:dyDescent="0.35">
      <c r="D58" s="12"/>
    </row>
    <row r="59" spans="4:4" x14ac:dyDescent="0.35">
      <c r="D5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Will Strauss</cp:lastModifiedBy>
  <dcterms:created xsi:type="dcterms:W3CDTF">2011-08-18T21:19:56Z</dcterms:created>
  <dcterms:modified xsi:type="dcterms:W3CDTF">2018-05-01T17:18:40Z</dcterms:modified>
</cp:coreProperties>
</file>