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ummary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<sst xmlns="http://schemas.openxmlformats.org/spreadsheetml/2006/main" count="68" uniqueCount="54">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</sst>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Protection="1"/>
    <xf numFmtId="46" fontId="4" fillId="7" borderId="42" xfId="0" applyNumberFormat="1" applyFont="1" applyFill="1" applyBorder="1" applyProtection="1"/>
    <xf numFmtId="0" fontId="1" fillId="7" borderId="40" xfId="0" applyFont="1" applyFill="1" applyBorder="1" applyAlignment="1" applyProtection="1">
      <alignment horizontal="center"/>
    </xf>
    <xf numFmtId="0" fontId="3" fillId="0" borderId="28" xfId="0" applyFont="1" applyFill="1" applyBorder="1" applyProtection="1"/>
    <xf numFmtId="167" fontId="0" fillId="0" borderId="0" xfId="0" applyNumberFormat="1" applyFill="1" applyBorder="1"/>
    <xf numFmtId="1" fontId="0" fillId="0" borderId="0" xfId="0" applyNumberFormat="1" applyFill="1" applyBorder="1"/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167" fontId="0" fillId="0" borderId="26" xfId="0" applyNumberFormat="1" applyFill="1" applyBorder="1"/>
    <xf numFmtId="1" fontId="0" fillId="0" borderId="26" xfId="0" applyNumberFormat="1" applyFill="1" applyBorder="1" applyProtection="1"/>
    <xf numFmtId="1" fontId="0" fillId="0" borderId="26" xfId="0" applyNumberFormat="1" applyFill="1" applyBorder="1" applyAlignment="1" applyProtection="1">
      <alignment horizontal="center"/>
    </xf>
    <xf numFmtId="18" fontId="0" fillId="5" borderId="0" xfId="0" applyNumberFormat="1" applyFill="1" applyProtection="1">
      <protection locked="0"/>
    </xf>
    <xf numFmtId="168" fontId="0" fillId="7" borderId="20" xfId="0" applyNumberFormat="1" applyFill="1" applyBorder="1" applyAlignment="1" applyProtection="1">
      <alignment horizontal="center"/>
    </xf>
    <xf numFmtId="168" fontId="0" fillId="7" borderId="22" xfId="0" applyNumberForma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0" fillId="7" borderId="25" xfId="0" applyNumberForma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I12" sqref="I12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customWidth="1"/>
    <col min="14" max="14" width="14" style="29" bestFit="1" customWidth="1"/>
    <col min="15" max="15" width="11.7109375" style="29" hidden="1" customWidth="1"/>
    <col min="16" max="16" width="16.28515625" style="29" hidden="1" customWidth="1"/>
    <col min="17" max="17" width="22.7109375" style="29" hidden="1" customWidth="1"/>
    <col min="18" max="16384" width="9.140625" style="29"/>
  </cols>
  <sheetData>
    <row r="1" spans="2:11" x14ac:dyDescent="0.25">
      <c r="C1" s="29" t="s">
        <v>49</v>
      </c>
    </row>
    <row r="2" spans="2:11" x14ac:dyDescent="0.25">
      <c r="C2" s="29" t="s">
        <v>50</v>
      </c>
    </row>
    <row r="3" spans="2:11" x14ac:dyDescent="0.25">
      <c r="C3" s="29" t="s">
        <v>51</v>
      </c>
    </row>
    <row r="4" spans="2:11" x14ac:dyDescent="0.25">
      <c r="C4" s="29" t="s">
        <v>52</v>
      </c>
    </row>
    <row r="5" spans="2:11" x14ac:dyDescent="0.25">
      <c r="C5" s="29" t="s">
        <v>53</v>
      </c>
    </row>
    <row r="7" spans="2:11" x14ac:dyDescent="0.25">
      <c r="C7" s="29" t="s">
        <v>46</v>
      </c>
      <c r="D7" s="29" t="s">
        <v>47</v>
      </c>
      <c r="E7" s="29" t="s">
        <v>48</v>
      </c>
    </row>
    <row r="8" spans="2:11" ht="15.75" thickBot="1" x14ac:dyDescent="0.3">
      <c r="C8" s="73">
        <v>42223</v>
      </c>
      <c r="D8" s="73">
        <v>42224</v>
      </c>
      <c r="E8" s="86">
        <v>0.45833333333333331</v>
      </c>
    </row>
    <row r="9" spans="2:11" ht="15.75" thickBot="1" x14ac:dyDescent="0.3">
      <c r="B9" s="1" t="s">
        <v>0</v>
      </c>
      <c r="C9" s="77" t="s">
        <v>40</v>
      </c>
      <c r="D9" s="18" t="s">
        <v>2</v>
      </c>
      <c r="E9" s="18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 x14ac:dyDescent="0.25">
      <c r="B10" s="15">
        <v>1</v>
      </c>
      <c r="C10" s="68" t="s">
        <v>6</v>
      </c>
      <c r="D10" s="25" t="s">
        <v>7</v>
      </c>
      <c r="E10" s="53">
        <v>8</v>
      </c>
      <c r="F10" s="30">
        <f>TIME(0,E10,(E10-ROUNDDOWN(E10,0))*60)</f>
        <v>5.5555555555555558E-3</v>
      </c>
      <c r="G10" s="4">
        <f t="shared" ref="G10:G21" si="0">RANK(F10,$F$10:$F$21,1)</f>
        <v>3</v>
      </c>
      <c r="H10" s="54"/>
      <c r="I10" s="55"/>
      <c r="K10" s="31"/>
    </row>
    <row r="11" spans="2:11" x14ac:dyDescent="0.25">
      <c r="B11" s="8">
        <v>2</v>
      </c>
      <c r="C11" s="69" t="s">
        <v>8</v>
      </c>
      <c r="D11" s="25" t="s">
        <v>7</v>
      </c>
      <c r="E11" s="53">
        <v>7</v>
      </c>
      <c r="F11" s="30">
        <f t="shared" ref="F11:F21" si="1">TIME(0,E11,(E11-ROUNDDOWN(E11,0))*60)</f>
        <v>4.8611111111111112E-3</v>
      </c>
      <c r="G11" s="4">
        <f t="shared" si="0"/>
        <v>1</v>
      </c>
      <c r="H11" s="56"/>
      <c r="I11" s="57"/>
    </row>
    <row r="12" spans="2:11" x14ac:dyDescent="0.25">
      <c r="B12" s="8">
        <v>3</v>
      </c>
      <c r="C12" s="69" t="s">
        <v>9</v>
      </c>
      <c r="D12" s="25" t="s">
        <v>7</v>
      </c>
      <c r="E12" s="53">
        <v>10</v>
      </c>
      <c r="F12" s="30">
        <f t="shared" si="1"/>
        <v>6.9444444444444441E-3</v>
      </c>
      <c r="G12" s="4">
        <f t="shared" si="0"/>
        <v>9</v>
      </c>
      <c r="H12" s="56"/>
      <c r="I12" s="58"/>
    </row>
    <row r="13" spans="2:11" x14ac:dyDescent="0.25">
      <c r="B13" s="7">
        <v>4</v>
      </c>
      <c r="C13" s="70" t="s">
        <v>10</v>
      </c>
      <c r="D13" s="25" t="s">
        <v>7</v>
      </c>
      <c r="E13" s="53">
        <v>12</v>
      </c>
      <c r="F13" s="30">
        <f t="shared" si="1"/>
        <v>8.3333333333333332E-3</v>
      </c>
      <c r="G13" s="5">
        <f t="shared" si="0"/>
        <v>12</v>
      </c>
      <c r="H13" s="59"/>
      <c r="I13" s="55"/>
    </row>
    <row r="14" spans="2:11" x14ac:dyDescent="0.25">
      <c r="B14" s="8">
        <v>5</v>
      </c>
      <c r="C14" s="69" t="s">
        <v>11</v>
      </c>
      <c r="D14" s="25" t="s">
        <v>7</v>
      </c>
      <c r="E14" s="53">
        <v>11</v>
      </c>
      <c r="F14" s="30">
        <f t="shared" si="1"/>
        <v>7.6388888888888886E-3</v>
      </c>
      <c r="G14" s="4">
        <f t="shared" si="0"/>
        <v>10</v>
      </c>
      <c r="H14" s="56"/>
      <c r="I14" s="57"/>
    </row>
    <row r="15" spans="2:11" x14ac:dyDescent="0.25">
      <c r="B15" s="8">
        <v>6</v>
      </c>
      <c r="C15" s="69" t="s">
        <v>12</v>
      </c>
      <c r="D15" s="25" t="s">
        <v>7</v>
      </c>
      <c r="E15" s="53">
        <v>11.5</v>
      </c>
      <c r="F15" s="30">
        <f t="shared" si="1"/>
        <v>7.9861111111111122E-3</v>
      </c>
      <c r="G15" s="4">
        <f t="shared" si="0"/>
        <v>11</v>
      </c>
      <c r="H15" s="56"/>
      <c r="I15" s="58"/>
    </row>
    <row r="16" spans="2:11" x14ac:dyDescent="0.25">
      <c r="B16" s="8">
        <v>7</v>
      </c>
      <c r="C16" s="69" t="s">
        <v>13</v>
      </c>
      <c r="D16" s="25" t="s">
        <v>7</v>
      </c>
      <c r="E16" s="53">
        <v>8.6999999999999993</v>
      </c>
      <c r="F16" s="30">
        <f t="shared" si="1"/>
        <v>6.0416666666666665E-3</v>
      </c>
      <c r="G16" s="4">
        <f t="shared" si="0"/>
        <v>5</v>
      </c>
      <c r="H16" s="56"/>
      <c r="I16" s="58"/>
    </row>
    <row r="17" spans="2:17" x14ac:dyDescent="0.25">
      <c r="B17" s="8">
        <v>8</v>
      </c>
      <c r="C17" s="69" t="s">
        <v>14</v>
      </c>
      <c r="D17" s="25" t="s">
        <v>7</v>
      </c>
      <c r="E17" s="53">
        <v>9</v>
      </c>
      <c r="F17" s="30">
        <f t="shared" si="1"/>
        <v>6.2499999999999995E-3</v>
      </c>
      <c r="G17" s="4">
        <f t="shared" si="0"/>
        <v>7</v>
      </c>
      <c r="H17" s="56"/>
      <c r="I17" s="58"/>
    </row>
    <row r="18" spans="2:17" x14ac:dyDescent="0.25">
      <c r="B18" s="8">
        <v>9</v>
      </c>
      <c r="C18" s="69" t="s">
        <v>15</v>
      </c>
      <c r="D18" s="25" t="s">
        <v>7</v>
      </c>
      <c r="E18" s="53">
        <v>8.6999999999999993</v>
      </c>
      <c r="F18" s="30">
        <f t="shared" si="1"/>
        <v>6.0416666666666665E-3</v>
      </c>
      <c r="G18" s="4">
        <f t="shared" si="0"/>
        <v>5</v>
      </c>
      <c r="H18" s="56"/>
      <c r="I18" s="57"/>
    </row>
    <row r="19" spans="2:17" x14ac:dyDescent="0.25">
      <c r="B19" s="8">
        <v>10</v>
      </c>
      <c r="C19" s="69" t="s">
        <v>16</v>
      </c>
      <c r="D19" s="25" t="s">
        <v>7</v>
      </c>
      <c r="E19" s="53">
        <v>9.5</v>
      </c>
      <c r="F19" s="30">
        <f t="shared" si="1"/>
        <v>6.5972222222222222E-3</v>
      </c>
      <c r="G19" s="4">
        <f t="shared" si="0"/>
        <v>8</v>
      </c>
      <c r="H19" s="56"/>
      <c r="I19" s="57"/>
    </row>
    <row r="20" spans="2:17" x14ac:dyDescent="0.25">
      <c r="B20" s="8">
        <v>11</v>
      </c>
      <c r="C20" s="69" t="s">
        <v>17</v>
      </c>
      <c r="D20" s="25" t="s">
        <v>7</v>
      </c>
      <c r="E20" s="53">
        <v>7.5</v>
      </c>
      <c r="F20" s="30">
        <f t="shared" si="1"/>
        <v>5.208333333333333E-3</v>
      </c>
      <c r="G20" s="4">
        <f t="shared" si="0"/>
        <v>2</v>
      </c>
      <c r="H20" s="56"/>
      <c r="I20" s="57"/>
    </row>
    <row r="21" spans="2:17" ht="15.75" thickBot="1" x14ac:dyDescent="0.3">
      <c r="B21" s="10">
        <v>12</v>
      </c>
      <c r="C21" s="71" t="s">
        <v>18</v>
      </c>
      <c r="D21" s="26" t="s">
        <v>7</v>
      </c>
      <c r="E21" s="53">
        <v>8.3000000000000007</v>
      </c>
      <c r="F21" s="30">
        <f t="shared" si="1"/>
        <v>5.7638888888888887E-3</v>
      </c>
      <c r="G21" s="11">
        <f t="shared" si="0"/>
        <v>4</v>
      </c>
      <c r="H21" s="60"/>
      <c r="I21" s="61"/>
    </row>
    <row r="22" spans="2:17" x14ac:dyDescent="0.25">
      <c r="B22" s="15">
        <v>0</v>
      </c>
      <c r="C22" s="68" t="s">
        <v>41</v>
      </c>
      <c r="D22" s="27" t="s">
        <v>19</v>
      </c>
      <c r="E22" s="19">
        <v>0</v>
      </c>
      <c r="F22" s="20">
        <v>0</v>
      </c>
      <c r="G22" s="21">
        <v>0</v>
      </c>
      <c r="H22" s="62"/>
      <c r="I22" s="63"/>
    </row>
    <row r="23" spans="2:17" x14ac:dyDescent="0.25">
      <c r="B23" s="8">
        <v>0</v>
      </c>
      <c r="C23" s="69" t="s">
        <v>42</v>
      </c>
      <c r="D23" s="25" t="s">
        <v>19</v>
      </c>
      <c r="E23" s="12">
        <v>0</v>
      </c>
      <c r="F23" s="16">
        <v>0</v>
      </c>
      <c r="G23" s="13">
        <v>0</v>
      </c>
      <c r="H23" s="64"/>
      <c r="I23" s="65"/>
    </row>
    <row r="24" spans="2:17" ht="15.75" thickBot="1" x14ac:dyDescent="0.3">
      <c r="B24" s="9">
        <v>0</v>
      </c>
      <c r="C24" s="72" t="s">
        <v>43</v>
      </c>
      <c r="D24" s="28" t="s">
        <v>19</v>
      </c>
      <c r="E24" s="22">
        <v>0</v>
      </c>
      <c r="F24" s="17">
        <v>0</v>
      </c>
      <c r="G24" s="14">
        <v>0</v>
      </c>
      <c r="H24" s="66"/>
      <c r="I24" s="67"/>
    </row>
    <row r="25" spans="2:17" x14ac:dyDescent="0.25">
      <c r="B25" s="89" t="s">
        <v>38</v>
      </c>
      <c r="C25" s="90"/>
      <c r="D25" s="93">
        <f>C8+E8</f>
        <v>42223.458333333336</v>
      </c>
      <c r="E25" s="94"/>
      <c r="F25" s="75"/>
      <c r="G25" s="6"/>
      <c r="H25" s="32"/>
      <c r="I25" s="33"/>
      <c r="J25" s="34"/>
      <c r="K25" s="32"/>
    </row>
    <row r="26" spans="2:17" ht="15.75" thickBot="1" x14ac:dyDescent="0.3">
      <c r="B26" s="91" t="s">
        <v>29</v>
      </c>
      <c r="C26" s="92"/>
      <c r="D26" s="87">
        <f ca="1">C8+F64</f>
        <v>42224.807132479531</v>
      </c>
      <c r="E26" s="88"/>
      <c r="F26" s="76">
        <f ca="1">+SUM(G29:G64)</f>
        <v>1.3487991462012672</v>
      </c>
      <c r="G26" s="23"/>
      <c r="H26" s="32"/>
      <c r="I26" s="33"/>
      <c r="J26" s="34"/>
      <c r="K26" s="32"/>
    </row>
    <row r="27" spans="2:17" ht="15.75" thickBot="1" x14ac:dyDescent="0.3"/>
    <row r="28" spans="2:17" x14ac:dyDescent="0.25">
      <c r="B28" s="35" t="s">
        <v>20</v>
      </c>
      <c r="C28" s="36" t="s">
        <v>39</v>
      </c>
      <c r="D28" s="36" t="s">
        <v>1</v>
      </c>
      <c r="E28" s="36" t="s">
        <v>21</v>
      </c>
      <c r="F28" s="36" t="s">
        <v>37</v>
      </c>
      <c r="G28" s="36" t="s">
        <v>22</v>
      </c>
      <c r="H28" s="36" t="s">
        <v>23</v>
      </c>
      <c r="I28" s="78" t="s">
        <v>24</v>
      </c>
      <c r="J28" s="78" t="s">
        <v>25</v>
      </c>
      <c r="K28" s="78" t="s">
        <v>26</v>
      </c>
      <c r="L28" s="78" t="s">
        <v>27</v>
      </c>
      <c r="M28" s="37" t="s">
        <v>28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74">
        <f>E8</f>
        <v>0.45833333333333331</v>
      </c>
      <c r="F29" s="40">
        <f ca="1">+E30</f>
        <v>0.5071984172277777</v>
      </c>
      <c r="G29" s="41">
        <f ca="1">+M29*OFFSET(Summary!B$9,Summary!C29,4)</f>
        <v>4.8865083894444439E-2</v>
      </c>
      <c r="H29" s="32"/>
      <c r="I29" s="79">
        <v>8.9979639999999996</v>
      </c>
      <c r="J29" s="80">
        <v>181.62289400000009</v>
      </c>
      <c r="K29" s="80">
        <v>-767.74358600000051</v>
      </c>
      <c r="L29" s="81">
        <f>+J29+K29</f>
        <v>-586.12069200000042</v>
      </c>
      <c r="M29" s="42">
        <f>+I29+J29/P30+K29/Q30</f>
        <v>8.795715100999999</v>
      </c>
      <c r="P29" s="29" t="s">
        <v>34</v>
      </c>
      <c r="Q29" s="29" t="s">
        <v>35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0.5071984172277777</v>
      </c>
      <c r="F30" s="40">
        <f t="shared" ref="F30:F63" ca="1" si="2">+E31</f>
        <v>0.53775685666562489</v>
      </c>
      <c r="G30" s="41">
        <f ca="1">+M30*OFFSET(Summary!B$9,Summary!C30,4)</f>
        <v>3.055843943784722E-2</v>
      </c>
      <c r="H30" s="32"/>
      <c r="I30" s="79">
        <v>5.9873139999999996</v>
      </c>
      <c r="J30" s="80">
        <v>385.74338999999782</v>
      </c>
      <c r="K30" s="80">
        <v>-173.49969699999747</v>
      </c>
      <c r="L30" s="81">
        <f t="shared" ref="L30:L64" si="3">+J30+K30</f>
        <v>212.24369300000035</v>
      </c>
      <c r="M30" s="42">
        <f t="shared" ref="M30:M64" si="4">+I30+J30/1000+K30/2000</f>
        <v>6.2863075414999994</v>
      </c>
      <c r="P30" s="43">
        <v>1000</v>
      </c>
      <c r="Q30" s="43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0.53775685666562489</v>
      </c>
      <c r="F31" s="40">
        <f t="shared" ca="1" si="2"/>
        <v>0.57215957459419342</v>
      </c>
      <c r="G31" s="41">
        <f ca="1">+M31*OFFSET(Summary!B$9,Summary!C31,4)</f>
        <v>3.4402717928568513E-2</v>
      </c>
      <c r="H31" s="32"/>
      <c r="I31" s="79">
        <v>5.1104000000000003</v>
      </c>
      <c r="J31" s="80">
        <v>39.415255371090097</v>
      </c>
      <c r="K31" s="80">
        <v>-391.64774731444959</v>
      </c>
      <c r="L31" s="81">
        <f t="shared" si="3"/>
        <v>-352.23249194335949</v>
      </c>
      <c r="M31" s="42">
        <f t="shared" si="4"/>
        <v>4.9539913817138661</v>
      </c>
      <c r="Q31" s="29" t="s">
        <v>32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0.57215957459419342</v>
      </c>
      <c r="F32" s="40">
        <f t="shared" ca="1" si="2"/>
        <v>0.66110855127774648</v>
      </c>
      <c r="G32" s="41">
        <f ca="1">+M32*OFFSET(Summary!B$9,Summary!C32,4)</f>
        <v>8.8948976683553047E-2</v>
      </c>
      <c r="H32" s="32"/>
      <c r="I32" s="79">
        <v>10.353899999999999</v>
      </c>
      <c r="J32" s="80">
        <v>850.82033300781222</v>
      </c>
      <c r="K32" s="80">
        <v>-1061.6862619628919</v>
      </c>
      <c r="L32" s="81">
        <f t="shared" si="3"/>
        <v>-210.86592895507965</v>
      </c>
      <c r="M32" s="42">
        <f t="shared" si="4"/>
        <v>10.673877202026366</v>
      </c>
      <c r="P32" s="29" t="s">
        <v>30</v>
      </c>
      <c r="Q32" s="44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0.66110855127774648</v>
      </c>
      <c r="F33" s="40">
        <f t="shared" ca="1" si="2"/>
        <v>0.71823123809915423</v>
      </c>
      <c r="G33" s="41">
        <f ca="1">+M33*OFFSET(Summary!B$9,Summary!C33,4)</f>
        <v>5.7122686821407712E-2</v>
      </c>
      <c r="H33" s="32"/>
      <c r="I33" s="79">
        <v>7.0990000000000002</v>
      </c>
      <c r="J33" s="80">
        <v>496.71984985351264</v>
      </c>
      <c r="K33" s="80">
        <v>-235.68169555664281</v>
      </c>
      <c r="L33" s="81">
        <f t="shared" si="3"/>
        <v>261.03815429686983</v>
      </c>
      <c r="M33" s="42">
        <f t="shared" si="4"/>
        <v>7.4778790020751913</v>
      </c>
      <c r="P33" s="29" t="s">
        <v>31</v>
      </c>
      <c r="Q33" s="44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0.71823123809915423</v>
      </c>
      <c r="F34" s="40">
        <f t="shared" ca="1" si="2"/>
        <v>0.78417390279972587</v>
      </c>
      <c r="G34" s="41">
        <f ca="1">+M34*OFFSET(Summary!B$9,Summary!C34,4)</f>
        <v>6.5942664700571696E-2</v>
      </c>
      <c r="H34" s="32"/>
      <c r="I34" s="79">
        <v>7.5</v>
      </c>
      <c r="J34" s="80">
        <v>823.08643090819896</v>
      </c>
      <c r="K34" s="80">
        <v>-131.83596289062007</v>
      </c>
      <c r="L34" s="81">
        <f t="shared" si="3"/>
        <v>691.2504680175789</v>
      </c>
      <c r="M34" s="42">
        <f t="shared" si="4"/>
        <v>8.2571684494628901</v>
      </c>
      <c r="P34" s="29" t="s">
        <v>33</v>
      </c>
      <c r="Q34" s="44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0.78417390279972587</v>
      </c>
      <c r="F35" s="40">
        <f t="shared" ca="1" si="2"/>
        <v>0.81623689131720722</v>
      </c>
      <c r="G35" s="41">
        <f ca="1">+M35*OFFSET(Summary!B$9,Summary!C35,4)</f>
        <v>3.2062988517481357E-2</v>
      </c>
      <c r="H35" s="32"/>
      <c r="I35" s="79">
        <v>4.5</v>
      </c>
      <c r="J35" s="80">
        <v>826.79277539059331</v>
      </c>
      <c r="K35" s="82">
        <v>-39.63073120115223</v>
      </c>
      <c r="L35" s="81">
        <f t="shared" si="3"/>
        <v>787.16204418944108</v>
      </c>
      <c r="M35" s="42">
        <f t="shared" si="4"/>
        <v>5.3069774097900178</v>
      </c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0.81623689131720722</v>
      </c>
      <c r="F36" s="40">
        <f t="shared" ca="1" si="2"/>
        <v>0.87145861699774874</v>
      </c>
      <c r="G36" s="41">
        <f ca="1">+M36*OFFSET(Summary!B$9,Summary!C36,4)</f>
        <v>5.5221725680541532E-2</v>
      </c>
      <c r="H36" s="32"/>
      <c r="I36" s="79">
        <v>9.7087620000000001</v>
      </c>
      <c r="J36" s="80">
        <v>238.34029882796131</v>
      </c>
      <c r="K36" s="82">
        <v>-2223.2523798826314</v>
      </c>
      <c r="L36" s="81">
        <f t="shared" si="3"/>
        <v>-1984.9120810546701</v>
      </c>
      <c r="M36" s="42">
        <f t="shared" si="4"/>
        <v>8.8354761088866454</v>
      </c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0.87145861699774874</v>
      </c>
      <c r="F37" s="40">
        <f t="shared" ca="1" si="2"/>
        <v>0.91304938300322669</v>
      </c>
      <c r="G37" s="41">
        <f ca="1">+M37*OFFSET(Summary!B$9,Summary!C37,4)</f>
        <v>4.1590766005477911E-2</v>
      </c>
      <c r="H37" s="32"/>
      <c r="I37" s="79">
        <v>6.9829999999999997</v>
      </c>
      <c r="J37" s="80">
        <v>280.72335327148721</v>
      </c>
      <c r="K37" s="82">
        <v>-759.46899438476794</v>
      </c>
      <c r="L37" s="81">
        <f t="shared" si="3"/>
        <v>-478.74564111328073</v>
      </c>
      <c r="M37" s="42">
        <f t="shared" si="4"/>
        <v>6.8839888560791032</v>
      </c>
      <c r="P37" s="29" t="s">
        <v>36</v>
      </c>
      <c r="Q37" s="45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0.91304938300322669</v>
      </c>
      <c r="F38" s="40">
        <f t="shared" ca="1" si="2"/>
        <v>0.95817932926092397</v>
      </c>
      <c r="G38" s="41">
        <f ca="1">+M38*OFFSET(Summary!B$9,Summary!C38,4)</f>
        <v>4.512994625769727E-2</v>
      </c>
      <c r="H38" s="32"/>
      <c r="I38" s="79">
        <v>6.9550000000000001</v>
      </c>
      <c r="J38" s="80">
        <v>259.00755493165889</v>
      </c>
      <c r="K38" s="82">
        <v>-746.51561279298858</v>
      </c>
      <c r="L38" s="81">
        <f t="shared" si="3"/>
        <v>-487.50805786132969</v>
      </c>
      <c r="M38" s="42">
        <f t="shared" si="4"/>
        <v>6.8407497485351652</v>
      </c>
      <c r="P38" s="29" t="s">
        <v>36</v>
      </c>
      <c r="Q38" s="45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0.95817932926092397</v>
      </c>
      <c r="F39" s="40">
        <f t="shared" ca="1" si="2"/>
        <v>0.97656300920082972</v>
      </c>
      <c r="G39" s="41">
        <f ca="1">+M39*OFFSET(Summary!B$9,Summary!C39,4)</f>
        <v>1.8383679939905806E-2</v>
      </c>
      <c r="H39" s="32"/>
      <c r="I39" s="79">
        <v>3.5928270000000002</v>
      </c>
      <c r="J39" s="80">
        <v>72.964601806639621</v>
      </c>
      <c r="K39" s="82">
        <v>-272.25010668944924</v>
      </c>
      <c r="L39" s="81">
        <f t="shared" si="3"/>
        <v>-199.28550488280962</v>
      </c>
      <c r="M39" s="42">
        <f t="shared" si="4"/>
        <v>3.5296665484619152</v>
      </c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0.97656300920082972</v>
      </c>
      <c r="F40" s="40">
        <f t="shared" ca="1" si="2"/>
        <v>0.99313339333286743</v>
      </c>
      <c r="G40" s="41">
        <f ca="1">+M40*OFFSET(Summary!B$9,Summary!C40,4)</f>
        <v>1.6570384132037704E-2</v>
      </c>
      <c r="H40" s="32"/>
      <c r="I40" s="79">
        <v>2.9049960000000001</v>
      </c>
      <c r="J40" s="80">
        <v>96.052556640630428</v>
      </c>
      <c r="K40" s="82">
        <v>-252.37346264649022</v>
      </c>
      <c r="L40" s="81">
        <f t="shared" si="3"/>
        <v>-156.3209060058598</v>
      </c>
      <c r="M40" s="42">
        <f t="shared" si="4"/>
        <v>2.8748618253173852</v>
      </c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0.99313339333286743</v>
      </c>
      <c r="F41" s="40">
        <f t="shared" ca="1" si="2"/>
        <v>1.0084636230787238</v>
      </c>
      <c r="G41" s="41">
        <f ca="1">+M41*OFFSET(Summary!B$9,Summary!C41,4)*(1+$Q$33)</f>
        <v>1.533022974585641E-2</v>
      </c>
      <c r="H41" s="32"/>
      <c r="I41" s="79">
        <v>2.9128699999999998</v>
      </c>
      <c r="J41" s="82">
        <v>99.27828588867942</v>
      </c>
      <c r="K41" s="82">
        <v>-214.94635229492997</v>
      </c>
      <c r="L41" s="81">
        <f t="shared" si="3"/>
        <v>-115.66806640625055</v>
      </c>
      <c r="M41" s="42">
        <f t="shared" si="4"/>
        <v>2.9046751097412145</v>
      </c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1.0084636230787238</v>
      </c>
      <c r="F42" s="40">
        <f t="shared" ca="1" si="2"/>
        <v>1.0259095649202901</v>
      </c>
      <c r="G42" s="41">
        <f ca="1">+M42*OFFSET(Summary!B$9,Summary!C42,4)*(1+$Q$33)</f>
        <v>1.7445941841566278E-2</v>
      </c>
      <c r="H42" s="32"/>
      <c r="I42" s="79">
        <v>3.8039710000000002</v>
      </c>
      <c r="J42" s="82">
        <v>95.432562988270547</v>
      </c>
      <c r="K42" s="82">
        <v>-243.27141113280049</v>
      </c>
      <c r="L42" s="81">
        <f t="shared" si="3"/>
        <v>-147.83884814452995</v>
      </c>
      <c r="M42" s="42">
        <f t="shared" si="4"/>
        <v>3.7777678574218703</v>
      </c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1.0259095649202901</v>
      </c>
      <c r="F43" s="40">
        <f t="shared" ca="1" si="2"/>
        <v>1.058838516095471</v>
      </c>
      <c r="G43" s="41">
        <f ca="1">+M43*OFFSET(Summary!B$9,Summary!C43,4)*(1+$Q$33)</f>
        <v>3.292895117518102E-2</v>
      </c>
      <c r="H43" s="32"/>
      <c r="I43" s="79">
        <v>4.9918380000000004</v>
      </c>
      <c r="J43" s="82">
        <v>155.73455541991098</v>
      </c>
      <c r="K43" s="82">
        <v>-312.47359667968067</v>
      </c>
      <c r="L43" s="81">
        <f t="shared" si="3"/>
        <v>-156.73904125976969</v>
      </c>
      <c r="M43" s="42">
        <f t="shared" si="4"/>
        <v>4.9913357570800709</v>
      </c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1.058838516095471</v>
      </c>
      <c r="F44" s="40">
        <f t="shared" ca="1" si="2"/>
        <v>1.1050064750817787</v>
      </c>
      <c r="G44" s="41">
        <f ca="1">+M44*OFFSET(Summary!B$9,Summary!C44,4)*(1+$Q$33)</f>
        <v>4.6167958986307822E-2</v>
      </c>
      <c r="H44" s="32"/>
      <c r="I44" s="79">
        <v>5.8975280000000003</v>
      </c>
      <c r="J44" s="82">
        <v>99.033172119151459</v>
      </c>
      <c r="K44" s="82">
        <v>-329.63796875001208</v>
      </c>
      <c r="L44" s="81">
        <f t="shared" si="3"/>
        <v>-230.60479663086062</v>
      </c>
      <c r="M44" s="42">
        <f t="shared" si="4"/>
        <v>5.8317421877441458</v>
      </c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1.1050064750817787</v>
      </c>
      <c r="F45" s="40">
        <f t="shared" ca="1" si="2"/>
        <v>1.1231092733475474</v>
      </c>
      <c r="G45" s="41">
        <f ca="1">+M45*OFFSET(Summary!B$9,Summary!C45,4)*(1+$Q$33)</f>
        <v>1.8102798265768719E-2</v>
      </c>
      <c r="H45" s="32"/>
      <c r="I45" s="79">
        <v>2.4258989999999998</v>
      </c>
      <c r="J45" s="82">
        <v>98.822101928720258</v>
      </c>
      <c r="K45" s="82">
        <v>-60.345648315439576</v>
      </c>
      <c r="L45" s="81">
        <f t="shared" si="3"/>
        <v>38.476453613280682</v>
      </c>
      <c r="M45" s="42">
        <f t="shared" si="4"/>
        <v>2.4945482777710004</v>
      </c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1.1231092733475474</v>
      </c>
      <c r="F46" s="40">
        <f t="shared" ca="1" si="2"/>
        <v>1.190157801001072</v>
      </c>
      <c r="G46" s="41">
        <f ca="1">+M46*OFFSET(Summary!B$9,Summary!C46,4)*(1+$Q$33)</f>
        <v>6.7048527653524675E-2</v>
      </c>
      <c r="H46" s="32"/>
      <c r="I46" s="79">
        <v>8.8232970000000002</v>
      </c>
      <c r="J46" s="82">
        <v>294.3423869629105</v>
      </c>
      <c r="K46" s="82">
        <v>-560.24356640627047</v>
      </c>
      <c r="L46" s="81">
        <f t="shared" si="3"/>
        <v>-265.90117944335998</v>
      </c>
      <c r="M46" s="42">
        <f t="shared" si="4"/>
        <v>8.8375176037597747</v>
      </c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1.190157801001072</v>
      </c>
      <c r="F47" s="40">
        <f t="shared" ca="1" si="2"/>
        <v>1.2338758965211563</v>
      </c>
      <c r="G47" s="41">
        <f ca="1">+M47*OFFSET(Summary!B$9,Summary!C47,4)*(1+$Q$33)</f>
        <v>4.3718095520084273E-2</v>
      </c>
      <c r="H47" s="32"/>
      <c r="I47" s="79">
        <v>7.5608079999999998</v>
      </c>
      <c r="J47" s="82">
        <v>322.31098950191972</v>
      </c>
      <c r="K47" s="82">
        <v>-532.34625512692037</v>
      </c>
      <c r="L47" s="81">
        <f t="shared" si="3"/>
        <v>-210.03526562500065</v>
      </c>
      <c r="M47" s="42">
        <f t="shared" si="4"/>
        <v>7.6169458619384587</v>
      </c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1.2338758965211563</v>
      </c>
      <c r="F48" s="40">
        <f t="shared" ca="1" si="2"/>
        <v>1.2628878632062606</v>
      </c>
      <c r="G48" s="41">
        <f ca="1">+M48*OFFSET(Summary!B$9,Summary!C48,4)*(1+$Q$33)</f>
        <v>2.9011966685104303E-2</v>
      </c>
      <c r="H48" s="32"/>
      <c r="I48" s="79">
        <v>4.7412619999999999</v>
      </c>
      <c r="J48" s="82">
        <v>325.15182604978327</v>
      </c>
      <c r="K48" s="82">
        <v>-360.37571606443271</v>
      </c>
      <c r="L48" s="81">
        <f t="shared" si="3"/>
        <v>-35.223890014649442</v>
      </c>
      <c r="M48" s="42">
        <f t="shared" si="4"/>
        <v>4.886225968017567</v>
      </c>
    </row>
    <row r="49" spans="2:13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1.2628878632062606</v>
      </c>
      <c r="F49" s="40">
        <f t="shared" ca="1" si="2"/>
        <v>1.2840143877579617</v>
      </c>
      <c r="G49" s="41">
        <f ca="1">+M49*OFFSET(Summary!B$9,Summary!C49,4)*(1+$Q$33)</f>
        <v>2.1126524551701251E-2</v>
      </c>
      <c r="H49" s="32"/>
      <c r="I49" s="79">
        <v>3.5793050000000002</v>
      </c>
      <c r="J49" s="82">
        <v>221.3565579833994</v>
      </c>
      <c r="K49" s="82">
        <v>-239.63035021971973</v>
      </c>
      <c r="L49" s="81">
        <f t="shared" si="3"/>
        <v>-18.273792236320332</v>
      </c>
      <c r="M49" s="42">
        <f t="shared" si="4"/>
        <v>3.6808463828735398</v>
      </c>
    </row>
    <row r="50" spans="2:13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1.2840143877579617</v>
      </c>
      <c r="F50" s="40">
        <f t="shared" ca="1" si="2"/>
        <v>1.312154072651341</v>
      </c>
      <c r="G50" s="41">
        <f ca="1">+M50*OFFSET(Summary!B$9,Summary!C50,4)*(1+$Q$33)</f>
        <v>2.8139684893379154E-2</v>
      </c>
      <c r="H50" s="32"/>
      <c r="I50" s="79">
        <v>4.5618249999999998</v>
      </c>
      <c r="J50" s="82">
        <v>137.95779943845901</v>
      </c>
      <c r="K50" s="82">
        <v>-419.81019799802925</v>
      </c>
      <c r="L50" s="81">
        <f t="shared" si="3"/>
        <v>-281.85239855957025</v>
      </c>
      <c r="M50" s="42">
        <f t="shared" si="4"/>
        <v>4.4898777004394441</v>
      </c>
    </row>
    <row r="51" spans="2:13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1.312154072651341</v>
      </c>
      <c r="F51" s="40">
        <f t="shared" ca="1" si="2"/>
        <v>1.325280054363889</v>
      </c>
      <c r="G51" s="41">
        <f ca="1">+M51*OFFSET(Summary!B$9,Summary!C51,4)*(1+$Q$33)</f>
        <v>1.3125981712547913E-2</v>
      </c>
      <c r="H51" s="32"/>
      <c r="I51" s="79">
        <v>2.5733139999999999</v>
      </c>
      <c r="J51" s="82">
        <v>163.12601721191004</v>
      </c>
      <c r="K51" s="82">
        <v>-167.22005798339978</v>
      </c>
      <c r="L51" s="81">
        <f t="shared" si="3"/>
        <v>-4.0940407714897447</v>
      </c>
      <c r="M51" s="42">
        <f t="shared" si="4"/>
        <v>2.6528299882202102</v>
      </c>
    </row>
    <row r="52" spans="2:13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1.325280054363889</v>
      </c>
      <c r="F52" s="40">
        <f t="shared" ca="1" si="2"/>
        <v>1.348020110696581</v>
      </c>
      <c r="G52" s="41">
        <f ca="1">+M52*OFFSET(Summary!B$9,Summary!C52,4)*(1+$Q$33)</f>
        <v>2.2740056332692011E-2</v>
      </c>
      <c r="H52" s="32"/>
      <c r="I52" s="79">
        <v>3.9980799999999999</v>
      </c>
      <c r="J52" s="82">
        <v>355.44700683592964</v>
      </c>
      <c r="K52" s="82">
        <v>-401.23762329100919</v>
      </c>
      <c r="L52" s="81">
        <f t="shared" si="3"/>
        <v>-45.790616455079544</v>
      </c>
      <c r="M52" s="42">
        <f t="shared" si="4"/>
        <v>4.1529081951904248</v>
      </c>
    </row>
    <row r="53" spans="2:13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1.348020110696581</v>
      </c>
      <c r="F53" s="40">
        <f t="shared" ca="1" si="2"/>
        <v>1.3934439998304751</v>
      </c>
      <c r="G53" s="41">
        <f ca="1">+M53*OFFSET(Summary!B$9,Summary!C53,4)*(1+$Q$34)</f>
        <v>4.5423889133894134E-2</v>
      </c>
      <c r="H53" s="32"/>
      <c r="I53" s="79">
        <v>6.3221319999999999</v>
      </c>
      <c r="J53" s="82">
        <v>869.55111022947949</v>
      </c>
      <c r="K53" s="80">
        <v>-163.71396984861985</v>
      </c>
      <c r="L53" s="81">
        <f t="shared" si="3"/>
        <v>705.83714038085964</v>
      </c>
      <c r="M53" s="42">
        <f t="shared" si="4"/>
        <v>7.1098261253051689</v>
      </c>
    </row>
    <row r="54" spans="2:13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1.3934439998304751</v>
      </c>
      <c r="F54" s="40">
        <f t="shared" ca="1" si="2"/>
        <v>1.42562940243088</v>
      </c>
      <c r="G54" s="41">
        <f ca="1">+M54*OFFSET(Summary!B$9,Summary!C54,4)*(1+$Q$34)</f>
        <v>3.2185402600404957E-2</v>
      </c>
      <c r="H54" s="32"/>
      <c r="I54" s="79">
        <v>5.1051039999999999</v>
      </c>
      <c r="J54" s="82">
        <v>766.25808508300724</v>
      </c>
      <c r="K54" s="80">
        <v>-227.94659387206684</v>
      </c>
      <c r="L54" s="81">
        <f t="shared" si="3"/>
        <v>538.3114912109404</v>
      </c>
      <c r="M54" s="42">
        <f t="shared" si="4"/>
        <v>5.7573887881469732</v>
      </c>
    </row>
    <row r="55" spans="2:13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1.42562940243088</v>
      </c>
      <c r="F55" s="40">
        <f t="shared" ca="1" si="2"/>
        <v>1.4655030362580894</v>
      </c>
      <c r="G55" s="41">
        <f ca="1">+M55*OFFSET(Summary!B$9,Summary!C55,4)*(1+$Q$34)</f>
        <v>3.9873633827209466E-2</v>
      </c>
      <c r="H55" s="32"/>
      <c r="I55" s="79">
        <v>5.3518999999999997</v>
      </c>
      <c r="J55" s="82">
        <v>130.95723803710916</v>
      </c>
      <c r="K55" s="80">
        <v>-979.96965673827981</v>
      </c>
      <c r="L55" s="81">
        <f t="shared" si="3"/>
        <v>-849.01241870117065</v>
      </c>
      <c r="M55" s="42">
        <f t="shared" si="4"/>
        <v>4.9928724096679691</v>
      </c>
    </row>
    <row r="56" spans="2:13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1.4655030362580894</v>
      </c>
      <c r="F56" s="40">
        <f t="shared" ca="1" si="2"/>
        <v>1.4851455633595554</v>
      </c>
      <c r="G56" s="41">
        <f ca="1">+M56*OFFSET(Summary!B$9,Summary!C56,4)*(1+$Q$34)</f>
        <v>1.9642527101465867E-2</v>
      </c>
      <c r="H56" s="32"/>
      <c r="I56" s="79">
        <v>1.9745029999999999</v>
      </c>
      <c r="J56" s="82">
        <v>101.14187145996129</v>
      </c>
      <c r="K56" s="80">
        <v>-51.979739135741511</v>
      </c>
      <c r="L56" s="81">
        <f t="shared" si="3"/>
        <v>49.162132324219783</v>
      </c>
      <c r="M56" s="42">
        <f t="shared" si="4"/>
        <v>2.0496550018920905</v>
      </c>
    </row>
    <row r="57" spans="2:13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1.4851455633595554</v>
      </c>
      <c r="F57" s="40">
        <f t="shared" ca="1" si="2"/>
        <v>1.5468294632859296</v>
      </c>
      <c r="G57" s="41">
        <f ca="1">+M57*OFFSET(Summary!B$9,Summary!C57,4)*(1+$Q$34)</f>
        <v>6.1683899926374207E-2</v>
      </c>
      <c r="H57" s="32"/>
      <c r="I57" s="79">
        <v>6.7081730000000004</v>
      </c>
      <c r="J57" s="82">
        <v>358.11802600097872</v>
      </c>
      <c r="K57" s="80">
        <v>-89.13289880371849</v>
      </c>
      <c r="L57" s="81">
        <f t="shared" si="3"/>
        <v>268.98512719726023</v>
      </c>
      <c r="M57" s="42">
        <f t="shared" si="4"/>
        <v>7.0217245765991194</v>
      </c>
    </row>
    <row r="58" spans="2:13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1.5468294632859296</v>
      </c>
      <c r="F58" s="40">
        <f t="shared" ca="1" si="2"/>
        <v>1.5756626489957697</v>
      </c>
      <c r="G58" s="41">
        <f ca="1">+M58*OFFSET(Summary!B$9,Summary!C58,4)*(1+$Q$34)</f>
        <v>2.8833185709839951E-2</v>
      </c>
      <c r="H58" s="32"/>
      <c r="I58" s="79">
        <v>2.964324</v>
      </c>
      <c r="J58" s="82">
        <v>208.32868103027977</v>
      </c>
      <c r="K58" s="80">
        <v>-66.320496704109246</v>
      </c>
      <c r="L58" s="81">
        <f t="shared" si="3"/>
        <v>142.00818432617052</v>
      </c>
      <c r="M58" s="42">
        <f t="shared" si="4"/>
        <v>3.139492432678225</v>
      </c>
    </row>
    <row r="59" spans="2:13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1.5756626489957697</v>
      </c>
      <c r="F59" s="40">
        <f t="shared" ca="1" si="2"/>
        <v>1.5927240542392727</v>
      </c>
      <c r="G59" s="41">
        <f ca="1">+M59*OFFSET(Summary!B$9,Summary!C59,4)*(1+$Q$34)</f>
        <v>1.7061405243502904E-2</v>
      </c>
      <c r="H59" s="32"/>
      <c r="I59" s="79">
        <v>2.2714219999999998</v>
      </c>
      <c r="J59" s="82">
        <v>226.27084875487799</v>
      </c>
      <c r="K59" s="82">
        <v>-84.156601928708369</v>
      </c>
      <c r="L59" s="81">
        <f t="shared" si="3"/>
        <v>142.11424682616962</v>
      </c>
      <c r="M59" s="42">
        <f t="shared" si="4"/>
        <v>2.4556145477905233</v>
      </c>
    </row>
    <row r="60" spans="2:13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1.5927240542392727</v>
      </c>
      <c r="F60" s="40">
        <f t="shared" ca="1" si="2"/>
        <v>1.6113465675687977</v>
      </c>
      <c r="G60" s="41">
        <f ca="1">+M60*OFFSET(Summary!B$9,Summary!C60,4)*(1+$Q$34)</f>
        <v>1.862251332952497E-2</v>
      </c>
      <c r="H60" s="32"/>
      <c r="I60" s="79">
        <v>2.5733220000000001</v>
      </c>
      <c r="J60" s="82">
        <v>149.12449389648009</v>
      </c>
      <c r="K60" s="82">
        <v>-262.97623522949016</v>
      </c>
      <c r="L60" s="81">
        <f t="shared" si="3"/>
        <v>-113.85174133301007</v>
      </c>
      <c r="M60" s="42">
        <f t="shared" si="4"/>
        <v>2.5909583762817352</v>
      </c>
    </row>
    <row r="61" spans="2:13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1.6113465675687977</v>
      </c>
      <c r="F61" s="40">
        <f t="shared" ca="1" si="2"/>
        <v>1.6362658925009583</v>
      </c>
      <c r="G61" s="41">
        <f ca="1">+M61*OFFSET(Summary!B$9,Summary!C61,4)*(1+$Q$34)</f>
        <v>2.4919324932160737E-2</v>
      </c>
      <c r="H61" s="32"/>
      <c r="I61" s="79">
        <v>3.3293469999999998</v>
      </c>
      <c r="J61" s="82">
        <v>302.59975720215971</v>
      </c>
      <c r="K61" s="82">
        <v>-90.714523437509342</v>
      </c>
      <c r="L61" s="81">
        <f t="shared" si="3"/>
        <v>211.88523376465037</v>
      </c>
      <c r="M61" s="42">
        <f t="shared" si="4"/>
        <v>3.586589495483405</v>
      </c>
    </row>
    <row r="62" spans="2:13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1.6362658925009583</v>
      </c>
      <c r="F62" s="40">
        <f t="shared" ca="1" si="2"/>
        <v>1.722036846423497</v>
      </c>
      <c r="G62" s="41">
        <f ca="1">+M62*OFFSET(Summary!B$9,Summary!C62,4)*(1+$Q$34)</f>
        <v>8.5770953922538723E-2</v>
      </c>
      <c r="H62" s="32"/>
      <c r="I62" s="79">
        <v>10.413430999999999</v>
      </c>
      <c r="J62" s="82">
        <v>1121.6694462890528</v>
      </c>
      <c r="K62" s="82">
        <v>-459.64278759764238</v>
      </c>
      <c r="L62" s="81">
        <f t="shared" si="3"/>
        <v>662.02665869141038</v>
      </c>
      <c r="M62" s="42">
        <f t="shared" si="4"/>
        <v>11.305279052490231</v>
      </c>
    </row>
    <row r="63" spans="2:13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1.722036846423497</v>
      </c>
      <c r="F63" s="40">
        <f t="shared" ca="1" si="2"/>
        <v>1.7441650940855644</v>
      </c>
      <c r="G63" s="41">
        <f ca="1">+M63*OFFSET(Summary!B$9,Summary!C63,4)*(1+$Q$34)</f>
        <v>2.2128247662067412E-2</v>
      </c>
      <c r="H63" s="32"/>
      <c r="I63" s="79">
        <v>3.3295910000000002</v>
      </c>
      <c r="J63" s="82">
        <v>377.64422143555021</v>
      </c>
      <c r="K63" s="82">
        <v>-25.559919189460743</v>
      </c>
      <c r="L63" s="81">
        <f t="shared" si="3"/>
        <v>352.08430224608946</v>
      </c>
      <c r="M63" s="42">
        <f t="shared" si="4"/>
        <v>3.6944552618408202</v>
      </c>
    </row>
    <row r="64" spans="2:13" ht="15.75" thickBot="1" x14ac:dyDescent="0.3">
      <c r="B64" s="46">
        <v>36</v>
      </c>
      <c r="C64" s="47">
        <f ca="1">+OFFSET(Summary!B$9,Summary!B64-24,0)</f>
        <v>12</v>
      </c>
      <c r="D64" s="47" t="str">
        <f ca="1">+OFFSET(Summary!B$9,Summary!C64,1)</f>
        <v>Runner 12</v>
      </c>
      <c r="E64" s="48">
        <f t="shared" ca="1" si="5"/>
        <v>1.7441650940855644</v>
      </c>
      <c r="F64" s="48">
        <f ca="1">+E64+G64</f>
        <v>1.8071324795346</v>
      </c>
      <c r="G64" s="49">
        <f ca="1">+M64*OFFSET(Summary!B$9,Summary!C64,4)*(1+$Q$34)</f>
        <v>6.296738544903567E-2</v>
      </c>
      <c r="H64" s="50"/>
      <c r="I64" s="83">
        <v>8.2336749999999999</v>
      </c>
      <c r="J64" s="84">
        <v>1920.9133564453205</v>
      </c>
      <c r="K64" s="84">
        <v>-1310.1122714843796</v>
      </c>
      <c r="L64" s="85">
        <f t="shared" si="3"/>
        <v>610.8010849609409</v>
      </c>
      <c r="M64" s="51">
        <f t="shared" si="4"/>
        <v>9.4995322207031307</v>
      </c>
    </row>
    <row r="67" spans="7:7" x14ac:dyDescent="0.25">
      <c r="G67" s="52"/>
    </row>
    <row r="68" spans="7:7" x14ac:dyDescent="0.25">
      <c r="G68" s="52"/>
    </row>
  </sheetData>
  <sheetProtection password="DA15" sheet="1" objects="1" scenarios="1" selectLockedCells="1"/>
  <protectedRanges>
    <protectedRange sqref="I10:I26 C10:C26 D10:E24" name="Range1"/>
    <protectedRange sqref="I14 C14:D14 E10:E21" name="Range1_1"/>
    <protectedRange sqref="I16 I13 C13:D13 C16:D16" name="Range1_2"/>
    <protectedRange sqref="I20 C20:D20" name="Range1_3"/>
    <protectedRange sqref="I21:I26 C21:C26 D22:E24 D21" name="Range1_4"/>
    <protectedRange sqref="I17 I19 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workbookViewId="0">
      <selection activeCell="G41" sqref="G6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Carson Comeau</cp:lastModifiedBy>
  <dcterms:created xsi:type="dcterms:W3CDTF">2011-08-18T21:19:56Z</dcterms:created>
  <dcterms:modified xsi:type="dcterms:W3CDTF">2015-07-14T18:12:00Z</dcterms:modified>
</cp:coreProperties>
</file>